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356" windowWidth="17010" windowHeight="8010" activeTab="0"/>
  </bookViews>
  <sheets>
    <sheet name="CSW" sheetId="1" r:id="rId1"/>
    <sheet name="Sheet1" sheetId="2" r:id="rId2"/>
  </sheets>
  <definedNames>
    <definedName name="_xlnm.Print_Area" localSheetId="0">'CSW'!$A$1:$V$92</definedName>
  </definedNames>
  <calcPr fullCalcOnLoad="1"/>
</workbook>
</file>

<file path=xl/sharedStrings.xml><?xml version="1.0" encoding="utf-8"?>
<sst xmlns="http://schemas.openxmlformats.org/spreadsheetml/2006/main" count="43" uniqueCount="40">
  <si>
    <t>SURNAME</t>
  </si>
  <si>
    <t xml:space="preserve">HOURS </t>
  </si>
  <si>
    <t>PAY</t>
  </si>
  <si>
    <t>CARAS TOTALS</t>
  </si>
  <si>
    <t>RECONCILIATION</t>
  </si>
  <si>
    <t>Manual Adjustment</t>
  </si>
  <si>
    <t xml:space="preserve"> </t>
  </si>
  <si>
    <t>FORENAME</t>
  </si>
  <si>
    <t xml:space="preserve">                   £</t>
  </si>
  <si>
    <t>Manual Adjusted Hours</t>
  </si>
  <si>
    <t>Manual Adjusted Pay</t>
  </si>
  <si>
    <t>Travel</t>
  </si>
  <si>
    <t>Other Expenses</t>
  </si>
  <si>
    <t>TRAVEL</t>
  </si>
  <si>
    <t>OTHER EXPENSES</t>
  </si>
  <si>
    <t>Rolling Avg
TOTAL HOURS</t>
  </si>
  <si>
    <t>Rolling Avg 
TOTAL PAY</t>
  </si>
  <si>
    <t>Total Hours</t>
  </si>
  <si>
    <t>Total Pay</t>
  </si>
  <si>
    <t>Grand Total</t>
  </si>
  <si>
    <t>TELEPHONE</t>
  </si>
  <si>
    <t>BIKE</t>
  </si>
  <si>
    <t>Total for RBKC</t>
  </si>
  <si>
    <t>Total for CAMDEN</t>
  </si>
  <si>
    <t>Bike</t>
  </si>
  <si>
    <t>Telephone</t>
  </si>
  <si>
    <t>GRAND TOTAL</t>
  </si>
  <si>
    <t>Grand 
Total Pay</t>
  </si>
  <si>
    <t>Employee 
Number</t>
  </si>
  <si>
    <t>Rolling Average</t>
  </si>
  <si>
    <t>Sick Hours</t>
  </si>
  <si>
    <t>Sick Pay</t>
  </si>
  <si>
    <t>Holiday Hours</t>
  </si>
  <si>
    <t>Holiday Pay</t>
  </si>
  <si>
    <t>Back Pay Hours</t>
  </si>
  <si>
    <t>Back Pay</t>
  </si>
  <si>
    <t>SICK</t>
  </si>
  <si>
    <t>HOLIDAY</t>
  </si>
  <si>
    <t>BACK PAY</t>
  </si>
  <si>
    <t>Work Completed in July 2012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</si>
</sst>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0;\(#,##0.00\)"/>
    <numFmt numFmtId="166" formatCode="0.0"/>
    <numFmt numFmtId="167" formatCode="0.0%"/>
    <numFmt numFmtId="168" formatCode="#,##0.00_ ;\-#,##0.00\ "/>
    <numFmt numFmtId="169" formatCode="0.00000000000"/>
    <numFmt numFmtId="170" formatCode="0.000000000000"/>
    <numFmt numFmtId="171" formatCode="0.0000000000000"/>
    <numFmt numFmtId="172" formatCode="&quot;£&quot;#,##0.00"/>
    <numFmt numFmtId="173" formatCode="h:mm:ss"/>
    <numFmt numFmtId="174" formatCode="[$-809]dd\ mmmm\ yyyy"/>
    <numFmt numFmtId="175" formatCode="[$-F800]dddd\,\ mmmm\ dd\,\ yyyy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ashed"/>
      <right style="dashed"/>
      <top>
        <color indexed="63"/>
      </top>
      <bottom style="dashed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 style="thick"/>
      <bottom style="thick"/>
    </border>
    <border>
      <left style="dashed"/>
      <right style="dashed"/>
      <top style="thick"/>
      <bottom style="thick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ck"/>
      <bottom style="thick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ck"/>
      <right style="thick"/>
      <top style="medium"/>
      <bottom style="medium"/>
    </border>
    <border>
      <left style="thick"/>
      <right style="thick"/>
      <top style="dashed"/>
      <bottom style="dashed"/>
    </border>
    <border>
      <left style="thick"/>
      <right style="thick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ck"/>
      <top style="dotted"/>
      <bottom style="dotted"/>
    </border>
    <border>
      <left style="thick"/>
      <right style="medium"/>
      <top style="dotted"/>
      <bottom style="dotted"/>
    </border>
    <border>
      <left style="thick"/>
      <right style="medium"/>
      <top style="dotted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ck"/>
      <top style="dotted"/>
      <bottom>
        <color indexed="63"/>
      </bottom>
    </border>
    <border>
      <left style="dashed"/>
      <right style="dashed"/>
      <top>
        <color indexed="63"/>
      </top>
      <bottom style="thick"/>
    </border>
    <border>
      <left style="thick"/>
      <right style="thick"/>
      <top style="thick"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6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10" fillId="0" borderId="0" xfId="0" applyNumberFormat="1" applyFont="1" applyFill="1" applyBorder="1" applyAlignment="1">
      <alignment horizontal="centerContinuous"/>
    </xf>
    <xf numFmtId="165" fontId="10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Continuous"/>
    </xf>
    <xf numFmtId="165" fontId="1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 horizontal="center"/>
    </xf>
    <xf numFmtId="46" fontId="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72" fontId="0" fillId="0" borderId="15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 wrapText="1" shrinkToFit="1"/>
    </xf>
    <xf numFmtId="46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/>
    </xf>
    <xf numFmtId="46" fontId="5" fillId="0" borderId="13" xfId="0" applyNumberFormat="1" applyFont="1" applyFill="1" applyBorder="1" applyAlignment="1">
      <alignment horizontal="right" vertical="center"/>
    </xf>
    <xf numFmtId="46" fontId="5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2" fontId="5" fillId="0" borderId="2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65" fontId="6" fillId="0" borderId="20" xfId="0" applyNumberFormat="1" applyFont="1" applyFill="1" applyBorder="1" applyAlignment="1">
      <alignment horizontal="left"/>
    </xf>
    <xf numFmtId="46" fontId="5" fillId="0" borderId="20" xfId="0" applyNumberFormat="1" applyFont="1" applyFill="1" applyBorder="1" applyAlignment="1">
      <alignment/>
    </xf>
    <xf numFmtId="46" fontId="5" fillId="0" borderId="20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46" fontId="5" fillId="0" borderId="20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/>
    </xf>
    <xf numFmtId="165" fontId="6" fillId="0" borderId="23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46" fontId="5" fillId="0" borderId="23" xfId="0" applyNumberFormat="1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172" fontId="5" fillId="0" borderId="23" xfId="0" applyNumberFormat="1" applyFont="1" applyFill="1" applyBorder="1" applyAlignment="1">
      <alignment horizontal="center"/>
    </xf>
    <xf numFmtId="46" fontId="5" fillId="0" borderId="23" xfId="0" applyNumberFormat="1" applyFont="1" applyFill="1" applyBorder="1" applyAlignment="1">
      <alignment horizontal="right" vertical="center"/>
    </xf>
    <xf numFmtId="0" fontId="18" fillId="33" borderId="15" xfId="0" applyFont="1" applyFill="1" applyBorder="1" applyAlignment="1">
      <alignment/>
    </xf>
    <xf numFmtId="46" fontId="5" fillId="0" borderId="23" xfId="0" applyNumberFormat="1" applyFont="1" applyFill="1" applyBorder="1" applyAlignment="1">
      <alignment horizontal="center"/>
    </xf>
    <xf numFmtId="46" fontId="5" fillId="34" borderId="24" xfId="0" applyNumberFormat="1" applyFont="1" applyFill="1" applyBorder="1" applyAlignment="1">
      <alignment/>
    </xf>
    <xf numFmtId="172" fontId="5" fillId="34" borderId="25" xfId="0" applyNumberFormat="1" applyFont="1" applyFill="1" applyBorder="1" applyAlignment="1">
      <alignment/>
    </xf>
    <xf numFmtId="46" fontId="5" fillId="34" borderId="25" xfId="0" applyNumberFormat="1" applyFont="1" applyFill="1" applyBorder="1" applyAlignment="1">
      <alignment/>
    </xf>
    <xf numFmtId="46" fontId="16" fillId="34" borderId="25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left"/>
    </xf>
    <xf numFmtId="172" fontId="6" fillId="34" borderId="15" xfId="0" applyNumberFormat="1" applyFont="1" applyFill="1" applyBorder="1" applyAlignment="1">
      <alignment horizontal="left"/>
    </xf>
    <xf numFmtId="46" fontId="5" fillId="34" borderId="26" xfId="0" applyNumberFormat="1" applyFont="1" applyFill="1" applyBorder="1" applyAlignment="1">
      <alignment/>
    </xf>
    <xf numFmtId="172" fontId="5" fillId="34" borderId="27" xfId="0" applyNumberFormat="1" applyFont="1" applyFill="1" applyBorder="1" applyAlignment="1">
      <alignment/>
    </xf>
    <xf numFmtId="172" fontId="5" fillId="34" borderId="27" xfId="0" applyNumberFormat="1" applyFont="1" applyFill="1" applyBorder="1" applyAlignment="1">
      <alignment horizontal="center"/>
    </xf>
    <xf numFmtId="46" fontId="5" fillId="34" borderId="27" xfId="0" applyNumberFormat="1" applyFont="1" applyFill="1" applyBorder="1" applyAlignment="1">
      <alignment horizontal="right" vertical="center"/>
    </xf>
    <xf numFmtId="172" fontId="5" fillId="0" borderId="28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172" fontId="5" fillId="34" borderId="31" xfId="0" applyNumberFormat="1" applyFont="1" applyFill="1" applyBorder="1" applyAlignment="1">
      <alignment horizontal="center"/>
    </xf>
    <xf numFmtId="172" fontId="5" fillId="34" borderId="32" xfId="0" applyNumberFormat="1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/>
    </xf>
    <xf numFmtId="172" fontId="5" fillId="0" borderId="34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0" fontId="18" fillId="33" borderId="36" xfId="0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 horizontal="right"/>
    </xf>
    <xf numFmtId="172" fontId="6" fillId="7" borderId="37" xfId="0" applyNumberFormat="1" applyFont="1" applyFill="1" applyBorder="1" applyAlignment="1">
      <alignment horizontal="center"/>
    </xf>
    <xf numFmtId="172" fontId="6" fillId="7" borderId="3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72" fontId="5" fillId="0" borderId="41" xfId="0" applyNumberFormat="1" applyFont="1" applyFill="1" applyBorder="1" applyAlignment="1">
      <alignment horizontal="center"/>
    </xf>
    <xf numFmtId="172" fontId="5" fillId="0" borderId="42" xfId="0" applyNumberFormat="1" applyFont="1" applyFill="1" applyBorder="1" applyAlignment="1">
      <alignment horizontal="center"/>
    </xf>
    <xf numFmtId="172" fontId="17" fillId="0" borderId="43" xfId="0" applyNumberFormat="1" applyFont="1" applyFill="1" applyBorder="1" applyAlignment="1">
      <alignment horizontal="center" wrapText="1"/>
    </xf>
    <xf numFmtId="172" fontId="6" fillId="0" borderId="4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72" fontId="6" fillId="7" borderId="44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0" fontId="18" fillId="33" borderId="4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6" fillId="34" borderId="45" xfId="0" applyNumberFormat="1" applyFont="1" applyFill="1" applyBorder="1" applyAlignment="1">
      <alignment horizontal="left"/>
    </xf>
    <xf numFmtId="172" fontId="17" fillId="34" borderId="44" xfId="0" applyNumberFormat="1" applyFont="1" applyFill="1" applyBorder="1" applyAlignment="1">
      <alignment horizontal="center"/>
    </xf>
    <xf numFmtId="172" fontId="6" fillId="16" borderId="44" xfId="0" applyNumberFormat="1" applyFont="1" applyFill="1" applyBorder="1" applyAlignment="1">
      <alignment horizontal="center"/>
    </xf>
    <xf numFmtId="46" fontId="6" fillId="16" borderId="16" xfId="0" applyNumberFormat="1" applyFont="1" applyFill="1" applyBorder="1" applyAlignment="1">
      <alignment/>
    </xf>
    <xf numFmtId="44" fontId="6" fillId="16" borderId="16" xfId="0" applyNumberFormat="1" applyFont="1" applyFill="1" applyBorder="1" applyAlignment="1">
      <alignment/>
    </xf>
    <xf numFmtId="172" fontId="6" fillId="16" borderId="16" xfId="0" applyNumberFormat="1" applyFont="1" applyFill="1" applyBorder="1" applyAlignment="1">
      <alignment/>
    </xf>
    <xf numFmtId="2" fontId="7" fillId="0" borderId="46" xfId="0" applyNumberFormat="1" applyFont="1" applyFill="1" applyBorder="1" applyAlignment="1">
      <alignment horizontal="center" wrapText="1"/>
    </xf>
    <xf numFmtId="172" fontId="7" fillId="0" borderId="4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172" fontId="7" fillId="0" borderId="49" xfId="0" applyNumberFormat="1" applyFont="1" applyFill="1" applyBorder="1" applyAlignment="1">
      <alignment horizontal="center" wrapText="1"/>
    </xf>
    <xf numFmtId="172" fontId="7" fillId="0" borderId="49" xfId="0" applyNumberFormat="1" applyFont="1" applyFill="1" applyBorder="1" applyAlignment="1">
      <alignment horizontal="center"/>
    </xf>
    <xf numFmtId="172" fontId="7" fillId="0" borderId="50" xfId="0" applyNumberFormat="1" applyFont="1" applyFill="1" applyBorder="1" applyAlignment="1">
      <alignment horizontal="center" wrapText="1"/>
    </xf>
    <xf numFmtId="2" fontId="7" fillId="0" borderId="49" xfId="0" applyNumberFormat="1" applyFont="1" applyFill="1" applyBorder="1" applyAlignment="1">
      <alignment horizontal="center"/>
    </xf>
    <xf numFmtId="2" fontId="7" fillId="0" borderId="49" xfId="0" applyNumberFormat="1" applyFont="1" applyFill="1" applyBorder="1" applyAlignment="1">
      <alignment horizontal="center" wrapText="1"/>
    </xf>
    <xf numFmtId="172" fontId="5" fillId="0" borderId="51" xfId="0" applyNumberFormat="1" applyFont="1" applyFill="1" applyBorder="1" applyAlignment="1">
      <alignment horizontal="center"/>
    </xf>
    <xf numFmtId="172" fontId="5" fillId="0" borderId="52" xfId="0" applyNumberFormat="1" applyFont="1" applyFill="1" applyBorder="1" applyAlignment="1">
      <alignment horizontal="center"/>
    </xf>
    <xf numFmtId="172" fontId="5" fillId="0" borderId="53" xfId="0" applyNumberFormat="1" applyFont="1" applyFill="1" applyBorder="1" applyAlignment="1">
      <alignment horizontal="center"/>
    </xf>
    <xf numFmtId="172" fontId="6" fillId="0" borderId="54" xfId="0" applyNumberFormat="1" applyFont="1" applyFill="1" applyBorder="1" applyAlignment="1">
      <alignment horizontal="center"/>
    </xf>
    <xf numFmtId="172" fontId="6" fillId="0" borderId="55" xfId="0" applyNumberFormat="1" applyFont="1" applyFill="1" applyBorder="1" applyAlignment="1">
      <alignment horizontal="center"/>
    </xf>
    <xf numFmtId="172" fontId="6" fillId="0" borderId="5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65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Continuous"/>
    </xf>
    <xf numFmtId="165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165" fontId="19" fillId="0" borderId="0" xfId="0" applyNumberFormat="1" applyFont="1" applyFill="1" applyBorder="1" applyAlignment="1">
      <alignment horizontal="centerContinuous" wrapText="1"/>
    </xf>
    <xf numFmtId="165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7" fillId="0" borderId="39" xfId="0" applyFont="1" applyFill="1" applyBorder="1" applyAlignment="1">
      <alignment horizontal="center" wrapText="1"/>
    </xf>
    <xf numFmtId="165" fontId="7" fillId="0" borderId="49" xfId="0" applyNumberFormat="1" applyFont="1" applyFill="1" applyBorder="1" applyAlignment="1">
      <alignment horizontal="center"/>
    </xf>
    <xf numFmtId="172" fontId="5" fillId="5" borderId="57" xfId="0" applyNumberFormat="1" applyFont="1" applyFill="1" applyBorder="1" applyAlignment="1">
      <alignment/>
    </xf>
    <xf numFmtId="172" fontId="17" fillId="0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5" fillId="0" borderId="35" xfId="0" applyNumberFormat="1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 horizontal="center"/>
    </xf>
    <xf numFmtId="172" fontId="5" fillId="0" borderId="34" xfId="0" applyNumberFormat="1" applyFont="1" applyFill="1" applyBorder="1" applyAlignment="1">
      <alignment horizontal="center"/>
    </xf>
    <xf numFmtId="172" fontId="5" fillId="34" borderId="24" xfId="0" applyNumberFormat="1" applyFont="1" applyFill="1" applyBorder="1" applyAlignment="1">
      <alignment horizontal="center"/>
    </xf>
    <xf numFmtId="172" fontId="6" fillId="16" borderId="16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 shrinkToFit="1"/>
    </xf>
    <xf numFmtId="172" fontId="7" fillId="0" borderId="46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/>
    </xf>
    <xf numFmtId="46" fontId="5" fillId="5" borderId="58" xfId="0" applyNumberFormat="1" applyFont="1" applyFill="1" applyBorder="1" applyAlignment="1">
      <alignment horizontal="right" vertical="center"/>
    </xf>
    <xf numFmtId="46" fontId="5" fillId="5" borderId="59" xfId="0" applyNumberFormat="1" applyFont="1" applyFill="1" applyBorder="1" applyAlignment="1">
      <alignment horizontal="right" vertical="center"/>
    </xf>
    <xf numFmtId="46" fontId="5" fillId="34" borderId="11" xfId="0" applyNumberFormat="1" applyFont="1" applyFill="1" applyBorder="1" applyAlignment="1">
      <alignment horizontal="right" vertical="center"/>
    </xf>
    <xf numFmtId="172" fontId="5" fillId="34" borderId="60" xfId="0" applyNumberFormat="1" applyFont="1" applyFill="1" applyBorder="1" applyAlignment="1">
      <alignment/>
    </xf>
    <xf numFmtId="172" fontId="5" fillId="5" borderId="61" xfId="0" applyNumberFormat="1" applyFont="1" applyFill="1" applyBorder="1" applyAlignment="1">
      <alignment/>
    </xf>
    <xf numFmtId="44" fontId="5" fillId="34" borderId="62" xfId="0" applyNumberFormat="1" applyFont="1" applyFill="1" applyBorder="1" applyAlignment="1">
      <alignment horizontal="right" vertical="center"/>
    </xf>
    <xf numFmtId="172" fontId="5" fillId="5" borderId="63" xfId="0" applyNumberFormat="1" applyFont="1" applyFill="1" applyBorder="1" applyAlignment="1">
      <alignment/>
    </xf>
    <xf numFmtId="172" fontId="5" fillId="5" borderId="64" xfId="0" applyNumberFormat="1" applyFont="1" applyFill="1" applyBorder="1" applyAlignment="1">
      <alignment/>
    </xf>
    <xf numFmtId="172" fontId="5" fillId="5" borderId="65" xfId="0" applyNumberFormat="1" applyFont="1" applyFill="1" applyBorder="1" applyAlignment="1">
      <alignment/>
    </xf>
    <xf numFmtId="46" fontId="5" fillId="5" borderId="66" xfId="0" applyNumberFormat="1" applyFont="1" applyFill="1" applyBorder="1" applyAlignment="1">
      <alignment horizontal="right" vertical="center"/>
    </xf>
    <xf numFmtId="46" fontId="5" fillId="5" borderId="67" xfId="0" applyNumberFormat="1" applyFont="1" applyFill="1" applyBorder="1" applyAlignment="1">
      <alignment horizontal="right" vertical="center"/>
    </xf>
    <xf numFmtId="46" fontId="5" fillId="5" borderId="65" xfId="0" applyNumberFormat="1" applyFont="1" applyFill="1" applyBorder="1" applyAlignment="1">
      <alignment horizontal="right" vertical="center"/>
    </xf>
    <xf numFmtId="175" fontId="20" fillId="0" borderId="0" xfId="0" applyNumberFormat="1" applyFont="1" applyFill="1" applyAlignment="1">
      <alignment horizontal="center" wrapText="1"/>
    </xf>
    <xf numFmtId="0" fontId="6" fillId="34" borderId="68" xfId="0" applyFont="1" applyFill="1" applyBorder="1" applyAlignment="1">
      <alignment horizontal="center"/>
    </xf>
    <xf numFmtId="0" fontId="6" fillId="34" borderId="69" xfId="0" applyFont="1" applyFill="1" applyBorder="1" applyAlignment="1">
      <alignment horizontal="center"/>
    </xf>
    <xf numFmtId="165" fontId="6" fillId="16" borderId="11" xfId="0" applyNumberFormat="1" applyFont="1" applyFill="1" applyBorder="1" applyAlignment="1">
      <alignment horizontal="center"/>
    </xf>
    <xf numFmtId="165" fontId="6" fillId="16" borderId="16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47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2" fontId="18" fillId="0" borderId="68" xfId="0" applyNumberFormat="1" applyFont="1" applyFill="1" applyBorder="1" applyAlignment="1">
      <alignment horizontal="center" vertical="center"/>
    </xf>
    <xf numFmtId="2" fontId="18" fillId="0" borderId="69" xfId="0" applyNumberFormat="1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"/>
  <sheetViews>
    <sheetView showGridLines="0" showZeros="0" tabSelected="1" showOutlineSymbols="0" zoomScale="80" zoomScaleNormal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" sqref="D5:M5"/>
    </sheetView>
  </sheetViews>
  <sheetFormatPr defaultColWidth="9.140625" defaultRowHeight="12.75"/>
  <cols>
    <col min="1" max="1" width="18.57421875" style="49" customWidth="1"/>
    <col min="2" max="2" width="17.140625" style="44" customWidth="1"/>
    <col min="3" max="3" width="22.7109375" style="49" customWidth="1"/>
    <col min="4" max="4" width="20.00390625" style="52" customWidth="1"/>
    <col min="5" max="9" width="20.421875" style="55" customWidth="1"/>
    <col min="10" max="10" width="14.28125" style="38" customWidth="1"/>
    <col min="11" max="11" width="14.28125" style="41" customWidth="1"/>
    <col min="12" max="12" width="14.28125" style="38" customWidth="1"/>
    <col min="13" max="13" width="15.57421875" style="41" customWidth="1"/>
    <col min="14" max="14" width="24.421875" style="56" customWidth="1"/>
    <col min="15" max="18" width="21.28125" style="41" customWidth="1"/>
    <col min="19" max="20" width="17.57421875" style="41" customWidth="1"/>
    <col min="21" max="21" width="22.57421875" style="42" customWidth="1"/>
    <col min="22" max="22" width="113.57421875" style="4" customWidth="1"/>
    <col min="23" max="23" width="14.421875" style="4" customWidth="1"/>
    <col min="24" max="24" width="18.00390625" style="4" customWidth="1"/>
    <col min="25" max="25" width="1.7109375" style="4" customWidth="1"/>
    <col min="26" max="26" width="18.421875" style="4" customWidth="1"/>
    <col min="27" max="27" width="1.1484375" style="4" customWidth="1"/>
    <col min="28" max="28" width="12.421875" style="4" customWidth="1"/>
    <col min="29" max="29" width="10.00390625" style="4" customWidth="1"/>
    <col min="30" max="30" width="14.140625" style="4" customWidth="1"/>
    <col min="31" max="31" width="12.8515625" style="4" customWidth="1"/>
    <col min="32" max="32" width="13.140625" style="4" customWidth="1"/>
    <col min="33" max="33" width="13.8515625" style="4" customWidth="1"/>
    <col min="34" max="34" width="16.140625" style="4" customWidth="1"/>
    <col min="35" max="35" width="18.7109375" style="4" customWidth="1"/>
    <col min="36" max="36" width="14.140625" style="4" customWidth="1"/>
    <col min="37" max="37" width="13.7109375" style="4" customWidth="1"/>
    <col min="38" max="39" width="12.421875" style="4" customWidth="1"/>
    <col min="40" max="40" width="14.421875" style="4" customWidth="1"/>
    <col min="41" max="41" width="12.28125" style="4" customWidth="1"/>
    <col min="42" max="42" width="14.00390625" style="4" customWidth="1"/>
    <col min="43" max="43" width="12.00390625" style="4" customWidth="1"/>
    <col min="44" max="44" width="11.421875" style="4" customWidth="1"/>
    <col min="45" max="45" width="9.140625" style="4" customWidth="1"/>
    <col min="46" max="46" width="18.57421875" style="4" bestFit="1" customWidth="1"/>
    <col min="47" max="16384" width="9.140625" style="4" customWidth="1"/>
  </cols>
  <sheetData>
    <row r="1" spans="1:43" ht="81" customHeight="1">
      <c r="A1" s="197">
        <v>41136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9"/>
      <c r="X1" s="9"/>
      <c r="Y1" s="8"/>
      <c r="Z1" s="10"/>
      <c r="AA1" s="7"/>
      <c r="AB1" s="10"/>
      <c r="AC1" s="10"/>
      <c r="AD1" s="10"/>
      <c r="AP1" s="7"/>
      <c r="AQ1" s="7"/>
    </row>
    <row r="2" spans="2:43" ht="16.5" customHeight="1">
      <c r="B2" s="157"/>
      <c r="C2" s="157"/>
      <c r="D2" s="158"/>
      <c r="E2" s="158"/>
      <c r="F2" s="158"/>
      <c r="G2" s="158"/>
      <c r="H2" s="158"/>
      <c r="I2" s="158"/>
      <c r="J2" s="159"/>
      <c r="K2" s="159"/>
      <c r="L2" s="159"/>
      <c r="M2" s="159"/>
      <c r="N2" s="156"/>
      <c r="O2" s="159"/>
      <c r="P2" s="159"/>
      <c r="Q2" s="159"/>
      <c r="R2" s="159"/>
      <c r="S2" s="159"/>
      <c r="T2" s="159"/>
      <c r="U2" s="160"/>
      <c r="V2" s="16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3:43" ht="13.5" customHeight="1" hidden="1" thickTop="1">
      <c r="C3" s="155"/>
      <c r="D3" s="51"/>
      <c r="E3" s="54"/>
      <c r="F3" s="54"/>
      <c r="G3" s="54"/>
      <c r="H3" s="54"/>
      <c r="I3" s="54"/>
      <c r="J3" s="12"/>
      <c r="K3" s="39"/>
      <c r="L3" s="12"/>
      <c r="M3" s="39"/>
      <c r="N3" s="139" t="s">
        <v>29</v>
      </c>
      <c r="O3" s="140"/>
      <c r="P3" s="174"/>
      <c r="Q3" s="174"/>
      <c r="R3" s="141"/>
      <c r="S3" s="141"/>
      <c r="T3" s="141"/>
      <c r="U3" s="142"/>
      <c r="X3" s="14"/>
      <c r="Y3" s="11"/>
      <c r="Z3" s="15"/>
      <c r="AB3" s="14"/>
      <c r="AC3" s="14"/>
      <c r="AD3" s="14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3:43" ht="13.5" customHeight="1" thickBot="1">
      <c r="C4" s="155"/>
      <c r="D4" s="51"/>
      <c r="E4" s="54"/>
      <c r="F4" s="54"/>
      <c r="G4" s="54"/>
      <c r="H4" s="54"/>
      <c r="I4" s="54"/>
      <c r="J4" s="12"/>
      <c r="K4" s="39"/>
      <c r="L4" s="12"/>
      <c r="M4" s="39"/>
      <c r="N4" s="140"/>
      <c r="O4" s="140"/>
      <c r="P4" s="175"/>
      <c r="Q4" s="175"/>
      <c r="R4" s="143"/>
      <c r="S4" s="143"/>
      <c r="T4" s="143"/>
      <c r="U4" s="140"/>
      <c r="X4" s="14"/>
      <c r="Y4" s="11"/>
      <c r="Z4" s="15"/>
      <c r="AB4" s="14"/>
      <c r="AC4" s="14"/>
      <c r="AD4" s="14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170" customFormat="1" ht="40.5" customHeight="1" thickBot="1" thickTop="1">
      <c r="A5" s="208" t="s">
        <v>39</v>
      </c>
      <c r="B5" s="209"/>
      <c r="C5" s="210"/>
      <c r="D5" s="214"/>
      <c r="E5" s="215"/>
      <c r="F5" s="215"/>
      <c r="G5" s="215"/>
      <c r="H5" s="215"/>
      <c r="I5" s="215"/>
      <c r="J5" s="215"/>
      <c r="K5" s="215"/>
      <c r="L5" s="215"/>
      <c r="M5" s="216"/>
      <c r="N5" s="211" t="s">
        <v>29</v>
      </c>
      <c r="O5" s="212"/>
      <c r="P5" s="211"/>
      <c r="Q5" s="213"/>
      <c r="R5" s="213"/>
      <c r="S5" s="213"/>
      <c r="T5" s="213"/>
      <c r="U5" s="213"/>
      <c r="V5" s="212"/>
      <c r="W5" s="162"/>
      <c r="X5" s="162"/>
      <c r="Y5" s="162"/>
      <c r="Z5" s="162"/>
      <c r="AA5" s="163"/>
      <c r="AB5" s="164"/>
      <c r="AC5" s="164"/>
      <c r="AD5" s="164"/>
      <c r="AE5" s="165"/>
      <c r="AF5" s="166"/>
      <c r="AG5" s="165"/>
      <c r="AH5" s="165"/>
      <c r="AI5" s="165"/>
      <c r="AJ5" s="167"/>
      <c r="AK5" s="167"/>
      <c r="AL5" s="168"/>
      <c r="AM5" s="168"/>
      <c r="AN5" s="167"/>
      <c r="AO5" s="168"/>
      <c r="AP5" s="168"/>
      <c r="AQ5" s="169"/>
    </row>
    <row r="6" spans="1:43" s="126" customFormat="1" ht="67.5" customHeight="1" thickBot="1" thickTop="1">
      <c r="A6" s="171" t="s">
        <v>28</v>
      </c>
      <c r="B6" s="172" t="s">
        <v>7</v>
      </c>
      <c r="C6" s="172" t="s">
        <v>0</v>
      </c>
      <c r="D6" s="147" t="s">
        <v>1</v>
      </c>
      <c r="E6" s="144" t="s">
        <v>2</v>
      </c>
      <c r="F6" s="144" t="s">
        <v>30</v>
      </c>
      <c r="G6" s="144" t="s">
        <v>31</v>
      </c>
      <c r="H6" s="144" t="s">
        <v>32</v>
      </c>
      <c r="I6" s="144" t="s">
        <v>33</v>
      </c>
      <c r="J6" s="148" t="s">
        <v>34</v>
      </c>
      <c r="K6" s="144" t="s">
        <v>35</v>
      </c>
      <c r="L6" s="148" t="s">
        <v>9</v>
      </c>
      <c r="M6" s="144" t="s">
        <v>10</v>
      </c>
      <c r="N6" s="137" t="s">
        <v>15</v>
      </c>
      <c r="O6" s="138" t="s">
        <v>16</v>
      </c>
      <c r="P6" s="144" t="s">
        <v>20</v>
      </c>
      <c r="Q6" s="144" t="s">
        <v>20</v>
      </c>
      <c r="R6" s="144" t="s">
        <v>21</v>
      </c>
      <c r="S6" s="145" t="s">
        <v>13</v>
      </c>
      <c r="T6" s="144" t="s">
        <v>14</v>
      </c>
      <c r="U6" s="146" t="s">
        <v>27</v>
      </c>
      <c r="V6" s="183"/>
      <c r="W6" s="125"/>
      <c r="X6" s="125"/>
      <c r="Y6" s="17"/>
      <c r="Z6" s="125"/>
      <c r="AA6" s="17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7"/>
    </row>
    <row r="7" spans="1:43" ht="16.5" customHeight="1" thickBot="1">
      <c r="A7" s="5"/>
      <c r="B7" s="5"/>
      <c r="C7" s="5"/>
      <c r="D7" s="115"/>
      <c r="E7" s="116"/>
      <c r="F7" s="116"/>
      <c r="G7" s="116"/>
      <c r="H7" s="116"/>
      <c r="I7" s="116"/>
      <c r="J7" s="117"/>
      <c r="K7" s="118"/>
      <c r="L7" s="117"/>
      <c r="M7" s="118"/>
      <c r="N7" s="119"/>
      <c r="O7" s="120"/>
      <c r="P7" s="121"/>
      <c r="Q7" s="121"/>
      <c r="R7" s="121"/>
      <c r="S7" s="121"/>
      <c r="T7" s="122"/>
      <c r="U7" s="123"/>
      <c r="V7" s="124"/>
      <c r="W7" s="18"/>
      <c r="X7" s="18"/>
      <c r="Y7" s="18"/>
      <c r="Z7" s="18"/>
      <c r="AA7" s="18"/>
      <c r="AB7" s="18"/>
      <c r="AC7" s="18"/>
      <c r="AD7" s="18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</row>
    <row r="8" spans="1:43" ht="24" thickBo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  <c r="O8" s="204"/>
      <c r="P8" s="203"/>
      <c r="Q8" s="203"/>
      <c r="R8" s="203"/>
      <c r="S8" s="203"/>
      <c r="T8" s="203"/>
      <c r="U8" s="111"/>
      <c r="V8" s="91"/>
      <c r="W8" s="18"/>
      <c r="X8" s="18"/>
      <c r="Y8" s="18"/>
      <c r="Z8" s="18"/>
      <c r="AA8" s="18"/>
      <c r="AB8" s="18"/>
      <c r="AC8" s="18"/>
      <c r="AD8" s="18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</row>
    <row r="9" spans="1:43" ht="15.75">
      <c r="A9" s="78"/>
      <c r="B9" s="79"/>
      <c r="C9" s="79"/>
      <c r="D9" s="80">
        <v>8.522222222222222</v>
      </c>
      <c r="E9" s="76">
        <v>1734.5</v>
      </c>
      <c r="F9" s="80"/>
      <c r="G9" s="76"/>
      <c r="H9" s="80"/>
      <c r="I9" s="76"/>
      <c r="J9" s="80"/>
      <c r="K9" s="76"/>
      <c r="L9" s="80"/>
      <c r="M9" s="103"/>
      <c r="N9" s="185">
        <f>D9+F9+H9+J9+L9</f>
        <v>8.522222222222222</v>
      </c>
      <c r="O9" s="173">
        <f>E9+G9+I9+K9+M9</f>
        <v>1734.5</v>
      </c>
      <c r="P9" s="176">
        <v>0</v>
      </c>
      <c r="Q9" s="176"/>
      <c r="R9" s="76"/>
      <c r="S9" s="82"/>
      <c r="T9" s="103"/>
      <c r="U9" s="113">
        <f aca="true" t="shared" si="0" ref="U9:U24">O9+Q9+R9+S9+T9</f>
        <v>1734.5</v>
      </c>
      <c r="V9" s="110"/>
      <c r="W9" s="18"/>
      <c r="X9" s="18"/>
      <c r="Y9" s="18"/>
      <c r="Z9" s="18"/>
      <c r="AA9" s="18"/>
      <c r="AB9" s="18"/>
      <c r="AC9" s="18"/>
      <c r="AD9" s="18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</row>
    <row r="10" spans="1:43" ht="15.75">
      <c r="A10" s="65"/>
      <c r="B10" s="62"/>
      <c r="C10" s="62"/>
      <c r="D10" s="74">
        <v>0.7916666666666666</v>
      </c>
      <c r="E10" s="75">
        <v>168.9</v>
      </c>
      <c r="F10" s="74"/>
      <c r="G10" s="75"/>
      <c r="H10" s="74"/>
      <c r="I10" s="75"/>
      <c r="J10" s="74"/>
      <c r="K10" s="75"/>
      <c r="L10" s="74"/>
      <c r="M10" s="104"/>
      <c r="N10" s="185">
        <f aca="true" t="shared" si="1" ref="N10:N67">D10+F10+H10+J10+L10</f>
        <v>0.7916666666666666</v>
      </c>
      <c r="O10" s="173">
        <f aca="true" t="shared" si="2" ref="O10:O67">E10+G10+I10+K10+M10</f>
        <v>168.9</v>
      </c>
      <c r="P10" s="177">
        <v>0</v>
      </c>
      <c r="Q10" s="177"/>
      <c r="R10" s="75"/>
      <c r="S10" s="63"/>
      <c r="T10" s="104"/>
      <c r="U10" s="113">
        <f t="shared" si="0"/>
        <v>168.9</v>
      </c>
      <c r="V10" s="108" t="s">
        <v>6</v>
      </c>
      <c r="W10" s="18"/>
      <c r="X10" s="18"/>
      <c r="Y10" s="18"/>
      <c r="Z10" s="18"/>
      <c r="AA10" s="18"/>
      <c r="AB10" s="18"/>
      <c r="AC10" s="18"/>
      <c r="AD10" s="18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</row>
    <row r="11" spans="1:43" ht="15.75">
      <c r="A11" s="65"/>
      <c r="B11" s="62"/>
      <c r="C11" s="62"/>
      <c r="D11" s="74">
        <v>2.0416666666666665</v>
      </c>
      <c r="E11" s="75">
        <v>445.41</v>
      </c>
      <c r="F11" s="74"/>
      <c r="G11" s="75"/>
      <c r="H11" s="74"/>
      <c r="I11" s="75"/>
      <c r="J11" s="74"/>
      <c r="K11" s="75"/>
      <c r="L11" s="74"/>
      <c r="M11" s="104"/>
      <c r="N11" s="185">
        <f t="shared" si="1"/>
        <v>2.0416666666666665</v>
      </c>
      <c r="O11" s="173">
        <f t="shared" si="2"/>
        <v>445.41</v>
      </c>
      <c r="P11" s="177">
        <v>0</v>
      </c>
      <c r="Q11" s="177"/>
      <c r="R11" s="75"/>
      <c r="S11" s="63"/>
      <c r="T11" s="104"/>
      <c r="U11" s="113">
        <f t="shared" si="0"/>
        <v>445.41</v>
      </c>
      <c r="V11" s="108"/>
      <c r="W11" s="18"/>
      <c r="X11" s="18"/>
      <c r="Y11" s="18"/>
      <c r="Z11" s="18"/>
      <c r="AA11" s="18"/>
      <c r="AB11" s="18"/>
      <c r="AC11" s="18"/>
      <c r="AD11" s="1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</row>
    <row r="12" spans="1:43" ht="15.75">
      <c r="A12" s="65"/>
      <c r="B12" s="62"/>
      <c r="C12" s="62"/>
      <c r="D12" s="74">
        <v>1</v>
      </c>
      <c r="E12" s="75">
        <v>205.5</v>
      </c>
      <c r="F12" s="74"/>
      <c r="G12" s="75"/>
      <c r="H12" s="74"/>
      <c r="I12" s="75"/>
      <c r="J12" s="74"/>
      <c r="K12" s="75"/>
      <c r="L12" s="74"/>
      <c r="M12" s="104"/>
      <c r="N12" s="185">
        <f t="shared" si="1"/>
        <v>1</v>
      </c>
      <c r="O12" s="173">
        <f t="shared" si="2"/>
        <v>205.5</v>
      </c>
      <c r="P12" s="177">
        <v>0</v>
      </c>
      <c r="Q12" s="177"/>
      <c r="R12" s="75"/>
      <c r="S12" s="63"/>
      <c r="T12" s="104"/>
      <c r="U12" s="113">
        <f t="shared" si="0"/>
        <v>205.5</v>
      </c>
      <c r="V12" s="108"/>
      <c r="W12" s="18"/>
      <c r="X12" s="18"/>
      <c r="Y12" s="18"/>
      <c r="Z12" s="18"/>
      <c r="AA12" s="18"/>
      <c r="AB12" s="18"/>
      <c r="AC12" s="18"/>
      <c r="AD12" s="1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</row>
    <row r="13" spans="1:43" ht="15.75">
      <c r="A13" s="65"/>
      <c r="B13" s="62"/>
      <c r="C13" s="62"/>
      <c r="D13" s="74">
        <v>2.663194444444444</v>
      </c>
      <c r="E13" s="75">
        <v>587.79</v>
      </c>
      <c r="F13" s="74"/>
      <c r="G13" s="75"/>
      <c r="H13" s="74"/>
      <c r="I13" s="75"/>
      <c r="J13" s="74">
        <v>0.4583333333333333</v>
      </c>
      <c r="K13" s="75">
        <v>93.5</v>
      </c>
      <c r="L13" s="74"/>
      <c r="M13" s="104"/>
      <c r="N13" s="185">
        <f t="shared" si="1"/>
        <v>3.1215277777777777</v>
      </c>
      <c r="O13" s="173">
        <f>E13+G13+I13+K13+M13</f>
        <v>681.29</v>
      </c>
      <c r="P13" s="177">
        <v>0</v>
      </c>
      <c r="Q13" s="177"/>
      <c r="R13" s="75"/>
      <c r="S13" s="63">
        <v>20</v>
      </c>
      <c r="T13" s="104">
        <v>26</v>
      </c>
      <c r="U13" s="113">
        <f t="shared" si="0"/>
        <v>727.29</v>
      </c>
      <c r="V13" s="108"/>
      <c r="W13" s="18"/>
      <c r="X13" s="18"/>
      <c r="Y13" s="18"/>
      <c r="Z13" s="18"/>
      <c r="AA13" s="18"/>
      <c r="AB13" s="18"/>
      <c r="AC13" s="18"/>
      <c r="AD13" s="1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</row>
    <row r="14" spans="1:43" ht="15.75">
      <c r="A14" s="65"/>
      <c r="B14" s="62"/>
      <c r="C14" s="62"/>
      <c r="D14" s="74">
        <v>3.7916666666666665</v>
      </c>
      <c r="E14" s="75">
        <v>799.21</v>
      </c>
      <c r="F14" s="74"/>
      <c r="G14" s="75"/>
      <c r="H14" s="74"/>
      <c r="I14" s="75"/>
      <c r="J14" s="74"/>
      <c r="K14" s="75"/>
      <c r="L14" s="74"/>
      <c r="M14" s="104"/>
      <c r="N14" s="185">
        <f t="shared" si="1"/>
        <v>3.7916666666666665</v>
      </c>
      <c r="O14" s="173">
        <f t="shared" si="2"/>
        <v>799.21</v>
      </c>
      <c r="P14" s="177">
        <v>0</v>
      </c>
      <c r="Q14" s="177"/>
      <c r="R14" s="75"/>
      <c r="S14" s="63"/>
      <c r="T14" s="104"/>
      <c r="U14" s="113">
        <f t="shared" si="0"/>
        <v>799.21</v>
      </c>
      <c r="V14" s="108"/>
      <c r="W14" s="18"/>
      <c r="X14" s="18"/>
      <c r="Y14" s="18"/>
      <c r="Z14" s="18"/>
      <c r="AA14" s="18"/>
      <c r="AB14" s="18"/>
      <c r="AC14" s="18"/>
      <c r="AD14" s="18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</row>
    <row r="15" spans="1:43" ht="15.75">
      <c r="A15" s="65"/>
      <c r="B15" s="62"/>
      <c r="C15" s="62"/>
      <c r="D15" s="74">
        <v>1.2916666666666667</v>
      </c>
      <c r="E15" s="75">
        <v>321.74</v>
      </c>
      <c r="F15" s="74"/>
      <c r="G15" s="75"/>
      <c r="H15" s="74"/>
      <c r="I15" s="75"/>
      <c r="J15" s="74"/>
      <c r="K15" s="75"/>
      <c r="L15" s="74"/>
      <c r="M15" s="104"/>
      <c r="N15" s="185">
        <f t="shared" si="1"/>
        <v>1.2916666666666667</v>
      </c>
      <c r="O15" s="173">
        <f t="shared" si="2"/>
        <v>321.74</v>
      </c>
      <c r="P15" s="177">
        <v>0</v>
      </c>
      <c r="Q15" s="177"/>
      <c r="R15" s="75"/>
      <c r="S15" s="63"/>
      <c r="T15" s="104"/>
      <c r="U15" s="113">
        <f t="shared" si="0"/>
        <v>321.74</v>
      </c>
      <c r="V15" s="108"/>
      <c r="W15" s="18"/>
      <c r="X15" s="18"/>
      <c r="Y15" s="18"/>
      <c r="Z15" s="18"/>
      <c r="AA15" s="18"/>
      <c r="AB15" s="18"/>
      <c r="AC15" s="18"/>
      <c r="AD15" s="1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</row>
    <row r="16" spans="1:43" ht="15.75">
      <c r="A16" s="65"/>
      <c r="B16" s="62"/>
      <c r="C16" s="62"/>
      <c r="D16" s="74">
        <v>0.8333333333333334</v>
      </c>
      <c r="E16" s="75">
        <v>176.01</v>
      </c>
      <c r="F16" s="74"/>
      <c r="G16" s="75"/>
      <c r="H16" s="74"/>
      <c r="I16" s="75"/>
      <c r="J16" s="74"/>
      <c r="K16" s="75"/>
      <c r="L16" s="74"/>
      <c r="M16" s="104"/>
      <c r="N16" s="185">
        <f t="shared" si="1"/>
        <v>0.8333333333333334</v>
      </c>
      <c r="O16" s="173">
        <f t="shared" si="2"/>
        <v>176.01</v>
      </c>
      <c r="P16" s="177">
        <v>0</v>
      </c>
      <c r="Q16" s="177"/>
      <c r="R16" s="75"/>
      <c r="S16" s="63"/>
      <c r="T16" s="104"/>
      <c r="U16" s="113">
        <f t="shared" si="0"/>
        <v>176.01</v>
      </c>
      <c r="V16" s="108"/>
      <c r="W16" s="18"/>
      <c r="X16" s="18"/>
      <c r="Y16" s="18"/>
      <c r="Z16" s="18"/>
      <c r="AA16" s="18"/>
      <c r="AB16" s="18"/>
      <c r="AC16" s="18"/>
      <c r="AD16" s="1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</row>
    <row r="17" spans="1:43" ht="15.75">
      <c r="A17" s="65"/>
      <c r="B17" s="62"/>
      <c r="C17" s="62"/>
      <c r="D17" s="74">
        <v>5.625</v>
      </c>
      <c r="E17" s="75">
        <v>1357.74</v>
      </c>
      <c r="F17" s="74"/>
      <c r="G17" s="75"/>
      <c r="H17" s="74"/>
      <c r="I17" s="75"/>
      <c r="J17" s="74"/>
      <c r="K17" s="75"/>
      <c r="L17" s="74"/>
      <c r="M17" s="104"/>
      <c r="N17" s="185">
        <f t="shared" si="1"/>
        <v>5.625</v>
      </c>
      <c r="O17" s="173">
        <f t="shared" si="2"/>
        <v>1357.74</v>
      </c>
      <c r="P17" s="177">
        <v>0</v>
      </c>
      <c r="Q17" s="177"/>
      <c r="R17" s="75"/>
      <c r="S17" s="63"/>
      <c r="T17" s="104">
        <v>34</v>
      </c>
      <c r="U17" s="113">
        <f t="shared" si="0"/>
        <v>1391.74</v>
      </c>
      <c r="V17" s="108"/>
      <c r="W17" s="18"/>
      <c r="X17" s="18"/>
      <c r="Y17" s="18"/>
      <c r="Z17" s="18"/>
      <c r="AA17" s="18"/>
      <c r="AB17" s="18"/>
      <c r="AC17" s="18"/>
      <c r="AD17" s="1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</row>
    <row r="18" spans="1:43" ht="15.75">
      <c r="A18" s="65"/>
      <c r="B18" s="62"/>
      <c r="C18" s="62"/>
      <c r="D18" s="74">
        <v>4.774305555555555</v>
      </c>
      <c r="E18" s="75">
        <v>983.29</v>
      </c>
      <c r="F18" s="74"/>
      <c r="G18" s="75"/>
      <c r="H18" s="74"/>
      <c r="I18" s="75"/>
      <c r="J18" s="74"/>
      <c r="K18" s="75"/>
      <c r="L18" s="74"/>
      <c r="M18" s="104"/>
      <c r="N18" s="185">
        <f t="shared" si="1"/>
        <v>4.774305555555555</v>
      </c>
      <c r="O18" s="173">
        <f t="shared" si="2"/>
        <v>983.29</v>
      </c>
      <c r="P18" s="177">
        <v>0</v>
      </c>
      <c r="Q18" s="177"/>
      <c r="R18" s="75"/>
      <c r="S18" s="63"/>
      <c r="T18" s="104"/>
      <c r="U18" s="113">
        <f t="shared" si="0"/>
        <v>983.29</v>
      </c>
      <c r="V18" s="108"/>
      <c r="W18" s="18"/>
      <c r="X18" s="18"/>
      <c r="Y18" s="18"/>
      <c r="Z18" s="18"/>
      <c r="AA18" s="18"/>
      <c r="AB18" s="18"/>
      <c r="AC18" s="18"/>
      <c r="AD18" s="18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</row>
    <row r="19" spans="1:43" ht="15.75">
      <c r="A19" s="65"/>
      <c r="B19" s="62"/>
      <c r="C19" s="62"/>
      <c r="D19" s="74">
        <v>4.378472222222222</v>
      </c>
      <c r="E19" s="75">
        <v>699.55</v>
      </c>
      <c r="F19" s="74"/>
      <c r="G19" s="75"/>
      <c r="H19" s="74"/>
      <c r="I19" s="75"/>
      <c r="J19" s="74">
        <v>1.4166666666666667</v>
      </c>
      <c r="K19" s="75">
        <v>185.72</v>
      </c>
      <c r="L19" s="74"/>
      <c r="M19" s="104"/>
      <c r="N19" s="185">
        <f t="shared" si="1"/>
        <v>5.795138888888889</v>
      </c>
      <c r="O19" s="173">
        <f t="shared" si="2"/>
        <v>885.27</v>
      </c>
      <c r="P19" s="177">
        <v>0</v>
      </c>
      <c r="Q19" s="177"/>
      <c r="R19" s="75"/>
      <c r="S19" s="63">
        <v>30</v>
      </c>
      <c r="T19" s="104">
        <v>13.5</v>
      </c>
      <c r="U19" s="113">
        <f t="shared" si="0"/>
        <v>928.77</v>
      </c>
      <c r="V19" s="108"/>
      <c r="W19" s="18"/>
      <c r="X19" s="18"/>
      <c r="Y19" s="18"/>
      <c r="Z19" s="18"/>
      <c r="AA19" s="18"/>
      <c r="AB19" s="18"/>
      <c r="AC19" s="18"/>
      <c r="AD19" s="1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</row>
    <row r="20" spans="1:43" ht="15.75">
      <c r="A20" s="65"/>
      <c r="B20" s="62"/>
      <c r="C20" s="62"/>
      <c r="D20" s="74">
        <v>0.9166666666666666</v>
      </c>
      <c r="E20" s="75">
        <v>160.79</v>
      </c>
      <c r="F20" s="74"/>
      <c r="G20" s="75"/>
      <c r="H20" s="74"/>
      <c r="I20" s="75"/>
      <c r="J20" s="74"/>
      <c r="K20" s="75"/>
      <c r="L20" s="74"/>
      <c r="M20" s="104"/>
      <c r="N20" s="185">
        <f t="shared" si="1"/>
        <v>0.9166666666666666</v>
      </c>
      <c r="O20" s="173">
        <f t="shared" si="2"/>
        <v>160.79</v>
      </c>
      <c r="P20" s="177">
        <v>0</v>
      </c>
      <c r="Q20" s="177"/>
      <c r="R20" s="75"/>
      <c r="S20" s="63"/>
      <c r="T20" s="104"/>
      <c r="U20" s="113">
        <f t="shared" si="0"/>
        <v>160.79</v>
      </c>
      <c r="V20" s="108"/>
      <c r="W20" s="18"/>
      <c r="X20" s="18"/>
      <c r="Y20" s="18"/>
      <c r="Z20" s="18"/>
      <c r="AA20" s="18"/>
      <c r="AB20" s="18"/>
      <c r="AC20" s="18"/>
      <c r="AD20" s="18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</row>
    <row r="21" spans="1:43" ht="15.75">
      <c r="A21" s="65"/>
      <c r="B21" s="62"/>
      <c r="C21" s="62"/>
      <c r="D21" s="74">
        <v>1.4875</v>
      </c>
      <c r="E21" s="75">
        <v>261.26</v>
      </c>
      <c r="F21" s="74"/>
      <c r="G21" s="75"/>
      <c r="H21" s="74"/>
      <c r="I21" s="75"/>
      <c r="J21" s="74"/>
      <c r="K21" s="75"/>
      <c r="L21" s="74"/>
      <c r="M21" s="104"/>
      <c r="N21" s="185">
        <f t="shared" si="1"/>
        <v>1.4875</v>
      </c>
      <c r="O21" s="173">
        <f t="shared" si="2"/>
        <v>261.26</v>
      </c>
      <c r="P21" s="177">
        <v>0</v>
      </c>
      <c r="Q21" s="177"/>
      <c r="R21" s="75"/>
      <c r="S21" s="63"/>
      <c r="T21" s="104"/>
      <c r="U21" s="113">
        <f t="shared" si="0"/>
        <v>261.26</v>
      </c>
      <c r="V21" s="108"/>
      <c r="W21" s="18"/>
      <c r="X21" s="18"/>
      <c r="Y21" s="18"/>
      <c r="Z21" s="18"/>
      <c r="AA21" s="18"/>
      <c r="AB21" s="18"/>
      <c r="AC21" s="18"/>
      <c r="AD21" s="18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</row>
    <row r="22" spans="1:43" ht="15.75">
      <c r="A22" s="65"/>
      <c r="B22" s="62"/>
      <c r="C22" s="62"/>
      <c r="D22" s="74">
        <v>2.183333333333333</v>
      </c>
      <c r="E22" s="75">
        <v>453.06</v>
      </c>
      <c r="F22" s="74"/>
      <c r="G22" s="75"/>
      <c r="H22" s="74"/>
      <c r="I22" s="75"/>
      <c r="J22" s="74"/>
      <c r="K22" s="75"/>
      <c r="L22" s="74"/>
      <c r="M22" s="104"/>
      <c r="N22" s="185">
        <f t="shared" si="1"/>
        <v>2.183333333333333</v>
      </c>
      <c r="O22" s="173">
        <f t="shared" si="2"/>
        <v>453.06</v>
      </c>
      <c r="P22" s="177">
        <v>0</v>
      </c>
      <c r="Q22" s="177"/>
      <c r="R22" s="75"/>
      <c r="S22" s="63"/>
      <c r="T22" s="104"/>
      <c r="U22" s="113">
        <f t="shared" si="0"/>
        <v>453.06</v>
      </c>
      <c r="V22" s="108"/>
      <c r="W22" s="18"/>
      <c r="X22" s="18"/>
      <c r="Y22" s="18"/>
      <c r="Z22" s="18"/>
      <c r="AA22" s="18"/>
      <c r="AB22" s="18"/>
      <c r="AC22" s="18"/>
      <c r="AD22" s="18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</row>
    <row r="23" spans="1:43" ht="15.75">
      <c r="A23" s="84"/>
      <c r="B23" s="85"/>
      <c r="C23" s="85"/>
      <c r="D23" s="87">
        <v>0.6666666666666666</v>
      </c>
      <c r="E23" s="88">
        <v>132.21</v>
      </c>
      <c r="F23" s="87"/>
      <c r="G23" s="88"/>
      <c r="H23" s="87"/>
      <c r="I23" s="88"/>
      <c r="J23" s="74">
        <v>0.4888888888888889</v>
      </c>
      <c r="K23" s="88">
        <f>57.08+39.02</f>
        <v>96.1</v>
      </c>
      <c r="L23" s="74"/>
      <c r="M23" s="105"/>
      <c r="N23" s="185">
        <f t="shared" si="1"/>
        <v>1.1555555555555554</v>
      </c>
      <c r="O23" s="173">
        <f t="shared" si="2"/>
        <v>228.31</v>
      </c>
      <c r="P23" s="178">
        <v>0</v>
      </c>
      <c r="Q23" s="178"/>
      <c r="R23" s="88"/>
      <c r="S23" s="89"/>
      <c r="T23" s="105"/>
      <c r="U23" s="113">
        <f t="shared" si="0"/>
        <v>228.31</v>
      </c>
      <c r="V23" s="109"/>
      <c r="W23" s="18"/>
      <c r="X23" s="18"/>
      <c r="Y23" s="18"/>
      <c r="Z23" s="18"/>
      <c r="AA23" s="18"/>
      <c r="AB23" s="18"/>
      <c r="AC23" s="18"/>
      <c r="AD23" s="1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</row>
    <row r="24" spans="1:43" ht="18" customHeight="1" thickBot="1">
      <c r="A24" s="65"/>
      <c r="B24" s="62"/>
      <c r="C24" s="62"/>
      <c r="D24" s="74">
        <v>0.20833333333333334</v>
      </c>
      <c r="E24" s="75">
        <v>52.9</v>
      </c>
      <c r="F24" s="74"/>
      <c r="G24" s="75"/>
      <c r="H24" s="74"/>
      <c r="I24" s="75"/>
      <c r="J24" s="74"/>
      <c r="K24" s="75"/>
      <c r="L24" s="74"/>
      <c r="M24" s="104"/>
      <c r="N24" s="186">
        <f t="shared" si="1"/>
        <v>0.20833333333333334</v>
      </c>
      <c r="O24" s="189">
        <f t="shared" si="2"/>
        <v>52.9</v>
      </c>
      <c r="P24" s="177">
        <v>0</v>
      </c>
      <c r="Q24" s="177"/>
      <c r="R24" s="75"/>
      <c r="S24" s="63"/>
      <c r="T24" s="104"/>
      <c r="U24" s="113">
        <f t="shared" si="0"/>
        <v>52.9</v>
      </c>
      <c r="V24" s="108"/>
      <c r="W24" s="18"/>
      <c r="X24" s="18"/>
      <c r="Y24" s="18"/>
      <c r="Z24" s="18"/>
      <c r="AA24" s="18"/>
      <c r="AB24" s="18"/>
      <c r="AC24" s="18"/>
      <c r="AD24" s="18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16"/>
    </row>
    <row r="25" spans="1:43" ht="17.25" thickBot="1" thickTop="1">
      <c r="A25" s="206" t="s">
        <v>22</v>
      </c>
      <c r="B25" s="207"/>
      <c r="C25" s="207"/>
      <c r="D25" s="93">
        <f aca="true" t="shared" si="3" ref="D25:K25">SUM(D9:D24)</f>
        <v>41.17569444444443</v>
      </c>
      <c r="E25" s="94">
        <f t="shared" si="3"/>
        <v>8539.859999999999</v>
      </c>
      <c r="F25" s="95">
        <f t="shared" si="3"/>
        <v>0</v>
      </c>
      <c r="G25" s="94">
        <f t="shared" si="3"/>
        <v>0</v>
      </c>
      <c r="H25" s="95">
        <f t="shared" si="3"/>
        <v>0</v>
      </c>
      <c r="I25" s="94">
        <f t="shared" si="3"/>
        <v>0</v>
      </c>
      <c r="J25" s="95">
        <f t="shared" si="3"/>
        <v>2.363888888888889</v>
      </c>
      <c r="K25" s="94">
        <f t="shared" si="3"/>
        <v>375.32000000000005</v>
      </c>
      <c r="L25" s="96">
        <f>SUM(L9:L23)</f>
        <v>0</v>
      </c>
      <c r="M25" s="106">
        <f>SUM(M9:M23)</f>
        <v>0</v>
      </c>
      <c r="N25" s="187">
        <f>SUM(N9:N24)</f>
        <v>43.539583333333326</v>
      </c>
      <c r="O25" s="188">
        <f>SUM(O9:O24)</f>
        <v>8915.18</v>
      </c>
      <c r="P25" s="179">
        <f>SUM(P9:P24)</f>
        <v>0</v>
      </c>
      <c r="Q25" s="179"/>
      <c r="R25" s="94">
        <f>SUM(R9:R24)</f>
        <v>0</v>
      </c>
      <c r="S25" s="94">
        <f>SUM(S9:S24)</f>
        <v>50</v>
      </c>
      <c r="T25" s="106">
        <f>SUM(T9:T24)</f>
        <v>73.5</v>
      </c>
      <c r="U25" s="127">
        <f>SUM(U9:U24)</f>
        <v>9038.679999999998</v>
      </c>
      <c r="V25" s="98"/>
      <c r="W25" s="18"/>
      <c r="X25" s="18"/>
      <c r="Y25" s="18"/>
      <c r="Z25" s="18"/>
      <c r="AA25" s="18"/>
      <c r="AB25" s="18"/>
      <c r="AC25" s="18"/>
      <c r="AD25" s="18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16"/>
    </row>
    <row r="26" spans="1:43" ht="24" thickBo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5"/>
      <c r="O26" s="205"/>
      <c r="P26" s="203"/>
      <c r="Q26" s="203"/>
      <c r="R26" s="203"/>
      <c r="S26" s="203"/>
      <c r="T26" s="203"/>
      <c r="U26" s="129"/>
      <c r="V26" s="128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2"/>
      <c r="AK26" s="2"/>
      <c r="AL26" s="2"/>
      <c r="AM26" s="2"/>
      <c r="AN26" s="2"/>
      <c r="AO26" s="2"/>
      <c r="AP26" s="2"/>
      <c r="AQ26" s="16"/>
    </row>
    <row r="27" spans="1:43" ht="16.5" thickTop="1">
      <c r="A27" s="78"/>
      <c r="B27" s="79"/>
      <c r="C27" s="79"/>
      <c r="D27" s="80">
        <v>4.229166666666667</v>
      </c>
      <c r="E27" s="76">
        <v>935.54</v>
      </c>
      <c r="F27" s="76"/>
      <c r="G27" s="76"/>
      <c r="H27" s="76"/>
      <c r="I27" s="76"/>
      <c r="J27" s="80"/>
      <c r="K27" s="76"/>
      <c r="L27" s="81"/>
      <c r="M27" s="103">
        <v>0</v>
      </c>
      <c r="N27" s="194">
        <f t="shared" si="1"/>
        <v>4.229166666666667</v>
      </c>
      <c r="O27" s="191">
        <f t="shared" si="2"/>
        <v>935.54</v>
      </c>
      <c r="P27" s="176" t="str">
        <f>IF(O27&lt;=0,"0","£5.25")</f>
        <v>£5.25</v>
      </c>
      <c r="Q27" s="176">
        <f>P27*1</f>
        <v>5.25</v>
      </c>
      <c r="R27" s="76"/>
      <c r="S27" s="82">
        <v>10</v>
      </c>
      <c r="T27" s="103"/>
      <c r="U27" s="114">
        <f>O27+Q27+R27+S27+T27</f>
        <v>950.79</v>
      </c>
      <c r="V27" s="110"/>
      <c r="W27" s="18"/>
      <c r="X27" s="18"/>
      <c r="Y27" s="18"/>
      <c r="Z27" s="18"/>
      <c r="AA27" s="18"/>
      <c r="AB27" s="18"/>
      <c r="AC27" s="18"/>
      <c r="AD27" s="18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16"/>
    </row>
    <row r="28" spans="1:43" ht="15.75">
      <c r="A28" s="65"/>
      <c r="B28" s="62"/>
      <c r="C28" s="62"/>
      <c r="D28" s="74">
        <v>0.125</v>
      </c>
      <c r="E28" s="75">
        <v>22.83</v>
      </c>
      <c r="F28" s="75"/>
      <c r="G28" s="75"/>
      <c r="H28" s="75"/>
      <c r="I28" s="75"/>
      <c r="J28" s="74"/>
      <c r="K28" s="75"/>
      <c r="L28" s="64"/>
      <c r="M28" s="104"/>
      <c r="N28" s="195">
        <f t="shared" si="1"/>
        <v>0.125</v>
      </c>
      <c r="O28" s="192">
        <f t="shared" si="2"/>
        <v>22.83</v>
      </c>
      <c r="P28" s="184" t="str">
        <f aca="true" t="shared" si="4" ref="P28:P67">IF(O28&lt;=0,"0","£5.25")</f>
        <v>£5.25</v>
      </c>
      <c r="Q28" s="176">
        <f aca="true" t="shared" si="5" ref="Q28:Q67">P28*1</f>
        <v>5.25</v>
      </c>
      <c r="R28" s="75"/>
      <c r="S28" s="63"/>
      <c r="T28" s="104"/>
      <c r="U28" s="114">
        <f aca="true" t="shared" si="6" ref="U28:U67">O28+Q28+R28+S28+T28</f>
        <v>28.08</v>
      </c>
      <c r="V28" s="108"/>
      <c r="W28" s="18"/>
      <c r="X28" s="18"/>
      <c r="Y28" s="18"/>
      <c r="Z28" s="18"/>
      <c r="AA28" s="18"/>
      <c r="AB28" s="18"/>
      <c r="AC28" s="18"/>
      <c r="AD28" s="18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6"/>
    </row>
    <row r="29" spans="1:43" ht="15.75">
      <c r="A29" s="65"/>
      <c r="B29" s="62"/>
      <c r="C29" s="62"/>
      <c r="D29" s="74">
        <v>3.8020833333333335</v>
      </c>
      <c r="E29" s="75">
        <v>782.81</v>
      </c>
      <c r="F29" s="75"/>
      <c r="G29" s="75"/>
      <c r="H29" s="75"/>
      <c r="I29" s="75"/>
      <c r="J29" s="74"/>
      <c r="K29" s="75"/>
      <c r="L29" s="64"/>
      <c r="M29" s="104"/>
      <c r="N29" s="195">
        <f t="shared" si="1"/>
        <v>3.8020833333333335</v>
      </c>
      <c r="O29" s="192">
        <f t="shared" si="2"/>
        <v>782.81</v>
      </c>
      <c r="P29" s="176" t="str">
        <f t="shared" si="4"/>
        <v>£5.25</v>
      </c>
      <c r="Q29" s="176">
        <f t="shared" si="5"/>
        <v>5.25</v>
      </c>
      <c r="R29" s="75"/>
      <c r="S29" s="63">
        <v>7.5</v>
      </c>
      <c r="T29" s="104"/>
      <c r="U29" s="114">
        <f t="shared" si="6"/>
        <v>795.56</v>
      </c>
      <c r="V29" s="108"/>
      <c r="W29" s="18"/>
      <c r="X29" s="18"/>
      <c r="Y29" s="18"/>
      <c r="Z29" s="18"/>
      <c r="AA29" s="18"/>
      <c r="AB29" s="18"/>
      <c r="AC29" s="18"/>
      <c r="AD29" s="18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16"/>
    </row>
    <row r="30" spans="1:43" ht="15.75">
      <c r="A30" s="65"/>
      <c r="B30" s="62"/>
      <c r="C30" s="62"/>
      <c r="D30" s="74">
        <v>2.2319444444444447</v>
      </c>
      <c r="E30" s="75">
        <v>427.28</v>
      </c>
      <c r="F30" s="75"/>
      <c r="G30" s="75"/>
      <c r="H30" s="75"/>
      <c r="I30" s="75"/>
      <c r="J30" s="74"/>
      <c r="K30" s="75"/>
      <c r="L30" s="64"/>
      <c r="M30" s="104"/>
      <c r="N30" s="195">
        <f t="shared" si="1"/>
        <v>2.2319444444444447</v>
      </c>
      <c r="O30" s="192">
        <f t="shared" si="2"/>
        <v>427.28</v>
      </c>
      <c r="P30" s="176" t="str">
        <f t="shared" si="4"/>
        <v>£5.25</v>
      </c>
      <c r="Q30" s="176">
        <f t="shared" si="5"/>
        <v>5.25</v>
      </c>
      <c r="R30" s="75"/>
      <c r="S30" s="63"/>
      <c r="T30" s="104"/>
      <c r="U30" s="114">
        <f t="shared" si="6"/>
        <v>432.53</v>
      </c>
      <c r="V30" s="108"/>
      <c r="W30" s="18"/>
      <c r="X30" s="18"/>
      <c r="Y30" s="18"/>
      <c r="Z30" s="18"/>
      <c r="AA30" s="18"/>
      <c r="AB30" s="18"/>
      <c r="AC30" s="18"/>
      <c r="AD30" s="18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16"/>
    </row>
    <row r="31" spans="1:43" ht="15.75">
      <c r="A31" s="65"/>
      <c r="B31" s="62"/>
      <c r="C31" s="62"/>
      <c r="D31" s="74">
        <v>4.55</v>
      </c>
      <c r="E31" s="75">
        <v>1171.31</v>
      </c>
      <c r="F31" s="75"/>
      <c r="G31" s="75"/>
      <c r="H31" s="75"/>
      <c r="I31" s="75"/>
      <c r="J31" s="74"/>
      <c r="K31" s="75"/>
      <c r="L31" s="64"/>
      <c r="M31" s="104"/>
      <c r="N31" s="195">
        <f t="shared" si="1"/>
        <v>4.55</v>
      </c>
      <c r="O31" s="192">
        <f t="shared" si="2"/>
        <v>1171.31</v>
      </c>
      <c r="P31" s="176" t="str">
        <f t="shared" si="4"/>
        <v>£5.25</v>
      </c>
      <c r="Q31" s="176">
        <f t="shared" si="5"/>
        <v>5.25</v>
      </c>
      <c r="R31" s="75"/>
      <c r="S31" s="63">
        <v>37.5</v>
      </c>
      <c r="T31" s="104"/>
      <c r="U31" s="114">
        <f t="shared" si="6"/>
        <v>1214.06</v>
      </c>
      <c r="V31" s="108"/>
      <c r="W31" s="18"/>
      <c r="X31" s="18"/>
      <c r="Y31" s="18"/>
      <c r="Z31" s="18"/>
      <c r="AA31" s="18"/>
      <c r="AB31" s="18"/>
      <c r="AC31" s="18"/>
      <c r="AD31" s="18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16"/>
    </row>
    <row r="32" spans="1:43" ht="15.75">
      <c r="A32" s="65"/>
      <c r="B32" s="62"/>
      <c r="C32" s="62"/>
      <c r="D32" s="74">
        <v>1</v>
      </c>
      <c r="E32" s="75">
        <v>197.8</v>
      </c>
      <c r="F32" s="75"/>
      <c r="G32" s="75"/>
      <c r="H32" s="75"/>
      <c r="I32" s="75"/>
      <c r="J32" s="74"/>
      <c r="K32" s="75"/>
      <c r="L32" s="64"/>
      <c r="M32" s="104"/>
      <c r="N32" s="195">
        <f t="shared" si="1"/>
        <v>1</v>
      </c>
      <c r="O32" s="192">
        <f t="shared" si="2"/>
        <v>197.8</v>
      </c>
      <c r="P32" s="176" t="str">
        <f t="shared" si="4"/>
        <v>£5.25</v>
      </c>
      <c r="Q32" s="176">
        <f t="shared" si="5"/>
        <v>5.25</v>
      </c>
      <c r="R32" s="75"/>
      <c r="S32" s="63"/>
      <c r="T32" s="104"/>
      <c r="U32" s="114">
        <f t="shared" si="6"/>
        <v>203.05</v>
      </c>
      <c r="V32" s="108"/>
      <c r="W32" s="18"/>
      <c r="X32" s="18"/>
      <c r="Y32" s="18"/>
      <c r="Z32" s="18"/>
      <c r="AA32" s="18"/>
      <c r="AB32" s="18"/>
      <c r="AC32" s="18"/>
      <c r="AD32" s="18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16"/>
    </row>
    <row r="33" spans="1:43" ht="15.75">
      <c r="A33" s="65"/>
      <c r="B33" s="62"/>
      <c r="C33" s="62"/>
      <c r="D33" s="74">
        <v>0.625</v>
      </c>
      <c r="E33" s="75">
        <v>124.23</v>
      </c>
      <c r="F33" s="75"/>
      <c r="G33" s="75"/>
      <c r="H33" s="75"/>
      <c r="I33" s="75"/>
      <c r="J33" s="74"/>
      <c r="K33" s="75"/>
      <c r="L33" s="64"/>
      <c r="M33" s="104"/>
      <c r="N33" s="195">
        <f t="shared" si="1"/>
        <v>0.625</v>
      </c>
      <c r="O33" s="192">
        <f t="shared" si="2"/>
        <v>124.23</v>
      </c>
      <c r="P33" s="176" t="str">
        <f t="shared" si="4"/>
        <v>£5.25</v>
      </c>
      <c r="Q33" s="176">
        <f t="shared" si="5"/>
        <v>5.25</v>
      </c>
      <c r="R33" s="75"/>
      <c r="S33" s="63"/>
      <c r="T33" s="104"/>
      <c r="U33" s="114">
        <f t="shared" si="6"/>
        <v>129.48000000000002</v>
      </c>
      <c r="V33" s="108"/>
      <c r="W33" s="18"/>
      <c r="X33" s="18"/>
      <c r="Y33" s="18"/>
      <c r="Z33" s="18"/>
      <c r="AA33" s="18"/>
      <c r="AB33" s="18"/>
      <c r="AC33" s="18"/>
      <c r="AD33" s="18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6"/>
    </row>
    <row r="34" spans="1:43" ht="15.75">
      <c r="A34" s="65"/>
      <c r="B34" s="62"/>
      <c r="C34" s="62"/>
      <c r="D34" s="74">
        <v>1.375</v>
      </c>
      <c r="E34" s="75">
        <v>268.77</v>
      </c>
      <c r="F34" s="75"/>
      <c r="G34" s="75"/>
      <c r="H34" s="75"/>
      <c r="I34" s="75"/>
      <c r="J34" s="74"/>
      <c r="K34" s="75"/>
      <c r="L34" s="64"/>
      <c r="M34" s="104"/>
      <c r="N34" s="195">
        <f t="shared" si="1"/>
        <v>1.375</v>
      </c>
      <c r="O34" s="192">
        <f t="shared" si="2"/>
        <v>268.77</v>
      </c>
      <c r="P34" s="176" t="str">
        <f t="shared" si="4"/>
        <v>£5.25</v>
      </c>
      <c r="Q34" s="176">
        <f t="shared" si="5"/>
        <v>5.25</v>
      </c>
      <c r="R34" s="75"/>
      <c r="S34" s="63"/>
      <c r="T34" s="104"/>
      <c r="U34" s="114">
        <f t="shared" si="6"/>
        <v>274.02</v>
      </c>
      <c r="V34" s="108"/>
      <c r="W34" s="18"/>
      <c r="X34" s="18"/>
      <c r="Y34" s="18"/>
      <c r="Z34" s="18"/>
      <c r="AA34" s="18"/>
      <c r="AB34" s="18"/>
      <c r="AC34" s="18"/>
      <c r="AD34" s="18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16"/>
    </row>
    <row r="35" spans="1:43" ht="15.75">
      <c r="A35" s="65"/>
      <c r="B35" s="62"/>
      <c r="C35" s="62"/>
      <c r="D35" s="74">
        <v>2.09375</v>
      </c>
      <c r="E35" s="75">
        <v>450.46</v>
      </c>
      <c r="F35" s="75"/>
      <c r="G35" s="75"/>
      <c r="H35" s="75"/>
      <c r="I35" s="75"/>
      <c r="J35" s="74"/>
      <c r="K35" s="75"/>
      <c r="L35" s="64"/>
      <c r="M35" s="104"/>
      <c r="N35" s="195">
        <f t="shared" si="1"/>
        <v>2.09375</v>
      </c>
      <c r="O35" s="192">
        <f t="shared" si="2"/>
        <v>450.46</v>
      </c>
      <c r="P35" s="176" t="str">
        <f t="shared" si="4"/>
        <v>£5.25</v>
      </c>
      <c r="Q35" s="176">
        <f t="shared" si="5"/>
        <v>5.25</v>
      </c>
      <c r="R35" s="75"/>
      <c r="S35" s="63"/>
      <c r="T35" s="104"/>
      <c r="U35" s="114">
        <f t="shared" si="6"/>
        <v>455.71</v>
      </c>
      <c r="V35" s="108"/>
      <c r="W35" s="18"/>
      <c r="X35" s="18"/>
      <c r="Y35" s="18"/>
      <c r="Z35" s="18"/>
      <c r="AA35" s="18"/>
      <c r="AB35" s="18"/>
      <c r="AC35" s="18"/>
      <c r="AD35" s="18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6"/>
    </row>
    <row r="36" spans="1:43" ht="15.75">
      <c r="A36" s="65"/>
      <c r="B36" s="62"/>
      <c r="C36" s="62"/>
      <c r="D36" s="74">
        <v>5.866666666666667</v>
      </c>
      <c r="E36" s="75">
        <v>1258.06</v>
      </c>
      <c r="F36" s="75"/>
      <c r="G36" s="75"/>
      <c r="H36" s="75"/>
      <c r="I36" s="75"/>
      <c r="J36" s="74"/>
      <c r="K36" s="75"/>
      <c r="L36" s="64"/>
      <c r="M36" s="104"/>
      <c r="N36" s="195">
        <f t="shared" si="1"/>
        <v>5.866666666666667</v>
      </c>
      <c r="O36" s="192">
        <f t="shared" si="2"/>
        <v>1258.06</v>
      </c>
      <c r="P36" s="176" t="str">
        <f t="shared" si="4"/>
        <v>£5.25</v>
      </c>
      <c r="Q36" s="176">
        <f t="shared" si="5"/>
        <v>5.25</v>
      </c>
      <c r="R36" s="75"/>
      <c r="S36" s="63">
        <v>57.5</v>
      </c>
      <c r="T36" s="104"/>
      <c r="U36" s="114">
        <f t="shared" si="6"/>
        <v>1320.81</v>
      </c>
      <c r="V36" s="108"/>
      <c r="W36" s="18"/>
      <c r="X36" s="18"/>
      <c r="Y36" s="18"/>
      <c r="Z36" s="18"/>
      <c r="AA36" s="18"/>
      <c r="AB36" s="18"/>
      <c r="AC36" s="18"/>
      <c r="AD36" s="18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16"/>
    </row>
    <row r="37" spans="1:43" ht="15.75">
      <c r="A37" s="65"/>
      <c r="B37" s="62"/>
      <c r="C37" s="62"/>
      <c r="D37" s="74">
        <v>2.5104166666666665</v>
      </c>
      <c r="E37" s="75">
        <v>502.74</v>
      </c>
      <c r="F37" s="75"/>
      <c r="G37" s="75"/>
      <c r="H37" s="75"/>
      <c r="I37" s="75"/>
      <c r="J37" s="74"/>
      <c r="K37" s="75"/>
      <c r="L37" s="64"/>
      <c r="M37" s="104"/>
      <c r="N37" s="195">
        <f t="shared" si="1"/>
        <v>2.5104166666666665</v>
      </c>
      <c r="O37" s="192">
        <f t="shared" si="2"/>
        <v>502.74</v>
      </c>
      <c r="P37" s="176" t="str">
        <f t="shared" si="4"/>
        <v>£5.25</v>
      </c>
      <c r="Q37" s="176">
        <f t="shared" si="5"/>
        <v>5.25</v>
      </c>
      <c r="R37" s="75"/>
      <c r="S37" s="63"/>
      <c r="T37" s="104"/>
      <c r="U37" s="114">
        <f t="shared" si="6"/>
        <v>507.99</v>
      </c>
      <c r="V37" s="108"/>
      <c r="W37" s="18"/>
      <c r="X37" s="18"/>
      <c r="Y37" s="18"/>
      <c r="Z37" s="18"/>
      <c r="AA37" s="18"/>
      <c r="AB37" s="18"/>
      <c r="AC37" s="18"/>
      <c r="AD37" s="18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6"/>
    </row>
    <row r="38" spans="1:43" ht="15.75">
      <c r="A38" s="65"/>
      <c r="B38" s="62"/>
      <c r="C38" s="62"/>
      <c r="D38" s="74">
        <v>3.9166666666666665</v>
      </c>
      <c r="E38" s="75">
        <v>878.98</v>
      </c>
      <c r="F38" s="75"/>
      <c r="G38" s="75"/>
      <c r="H38" s="75"/>
      <c r="I38" s="75"/>
      <c r="J38" s="74"/>
      <c r="K38" s="75"/>
      <c r="L38" s="64"/>
      <c r="M38" s="104"/>
      <c r="N38" s="195">
        <f t="shared" si="1"/>
        <v>3.9166666666666665</v>
      </c>
      <c r="O38" s="192">
        <f t="shared" si="2"/>
        <v>878.98</v>
      </c>
      <c r="P38" s="176" t="str">
        <f t="shared" si="4"/>
        <v>£5.25</v>
      </c>
      <c r="Q38" s="176">
        <f t="shared" si="5"/>
        <v>5.25</v>
      </c>
      <c r="R38" s="75"/>
      <c r="S38" s="63"/>
      <c r="T38" s="104"/>
      <c r="U38" s="114">
        <f t="shared" si="6"/>
        <v>884.23</v>
      </c>
      <c r="V38" s="108"/>
      <c r="W38" s="18"/>
      <c r="X38" s="18"/>
      <c r="Y38" s="18"/>
      <c r="Z38" s="18"/>
      <c r="AA38" s="18"/>
      <c r="AB38" s="18"/>
      <c r="AC38" s="18"/>
      <c r="AD38" s="18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16"/>
    </row>
    <row r="39" spans="1:43" ht="15.75">
      <c r="A39" s="65"/>
      <c r="B39" s="62"/>
      <c r="C39" s="62"/>
      <c r="D39" s="74">
        <v>1.2916666666666667</v>
      </c>
      <c r="E39" s="75">
        <v>235.91</v>
      </c>
      <c r="F39" s="75"/>
      <c r="G39" s="75"/>
      <c r="H39" s="75"/>
      <c r="I39" s="75"/>
      <c r="J39" s="74"/>
      <c r="K39" s="75"/>
      <c r="L39" s="64"/>
      <c r="M39" s="104"/>
      <c r="N39" s="195">
        <f t="shared" si="1"/>
        <v>1.2916666666666667</v>
      </c>
      <c r="O39" s="192">
        <f t="shared" si="2"/>
        <v>235.91</v>
      </c>
      <c r="P39" s="176" t="str">
        <f t="shared" si="4"/>
        <v>£5.25</v>
      </c>
      <c r="Q39" s="176">
        <f t="shared" si="5"/>
        <v>5.25</v>
      </c>
      <c r="R39" s="75"/>
      <c r="S39" s="63"/>
      <c r="T39" s="104"/>
      <c r="U39" s="114">
        <f t="shared" si="6"/>
        <v>241.16</v>
      </c>
      <c r="V39" s="108"/>
      <c r="W39" s="18"/>
      <c r="X39" s="18"/>
      <c r="Y39" s="18"/>
      <c r="Z39" s="18"/>
      <c r="AA39" s="18"/>
      <c r="AB39" s="18"/>
      <c r="AC39" s="18"/>
      <c r="AD39" s="18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16"/>
    </row>
    <row r="40" spans="1:43" ht="15.75">
      <c r="A40" s="65"/>
      <c r="B40" s="62"/>
      <c r="C40" s="62"/>
      <c r="D40" s="74">
        <v>1.4111111111111112</v>
      </c>
      <c r="E40" s="75">
        <v>265.6</v>
      </c>
      <c r="F40" s="75"/>
      <c r="G40" s="75"/>
      <c r="H40" s="75"/>
      <c r="I40" s="75"/>
      <c r="J40" s="74"/>
      <c r="K40" s="75"/>
      <c r="L40" s="64"/>
      <c r="M40" s="104"/>
      <c r="N40" s="195">
        <f t="shared" si="1"/>
        <v>1.4111111111111112</v>
      </c>
      <c r="O40" s="192">
        <f t="shared" si="2"/>
        <v>265.6</v>
      </c>
      <c r="P40" s="176" t="str">
        <f t="shared" si="4"/>
        <v>£5.25</v>
      </c>
      <c r="Q40" s="176">
        <f t="shared" si="5"/>
        <v>5.25</v>
      </c>
      <c r="R40" s="75">
        <v>4.2</v>
      </c>
      <c r="S40" s="63"/>
      <c r="T40" s="104"/>
      <c r="U40" s="114">
        <f t="shared" si="6"/>
        <v>275.05</v>
      </c>
      <c r="V40" s="108"/>
      <c r="W40" s="18"/>
      <c r="X40" s="18"/>
      <c r="Y40" s="18"/>
      <c r="Z40" s="18"/>
      <c r="AA40" s="18"/>
      <c r="AB40" s="18"/>
      <c r="AC40" s="18"/>
      <c r="AD40" s="18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16"/>
    </row>
    <row r="41" spans="1:43" ht="15.75">
      <c r="A41" s="65"/>
      <c r="B41" s="62"/>
      <c r="C41" s="62"/>
      <c r="D41" s="74">
        <v>2.902777777777778</v>
      </c>
      <c r="E41" s="75">
        <v>588.34</v>
      </c>
      <c r="F41" s="75"/>
      <c r="G41" s="75"/>
      <c r="H41" s="75"/>
      <c r="I41" s="75"/>
      <c r="J41" s="74"/>
      <c r="K41" s="75"/>
      <c r="L41" s="64"/>
      <c r="M41" s="104"/>
      <c r="N41" s="195">
        <f t="shared" si="1"/>
        <v>2.902777777777778</v>
      </c>
      <c r="O41" s="192">
        <f t="shared" si="2"/>
        <v>588.34</v>
      </c>
      <c r="P41" s="176" t="str">
        <f t="shared" si="4"/>
        <v>£5.25</v>
      </c>
      <c r="Q41" s="176">
        <f t="shared" si="5"/>
        <v>5.25</v>
      </c>
      <c r="R41" s="75"/>
      <c r="S41" s="63"/>
      <c r="T41" s="104"/>
      <c r="U41" s="114">
        <f t="shared" si="6"/>
        <v>593.59</v>
      </c>
      <c r="V41" s="108"/>
      <c r="W41" s="18"/>
      <c r="X41" s="18"/>
      <c r="Y41" s="18"/>
      <c r="Z41" s="18"/>
      <c r="AA41" s="18"/>
      <c r="AB41" s="18"/>
      <c r="AC41" s="18"/>
      <c r="AD41" s="18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6"/>
    </row>
    <row r="42" spans="1:43" ht="15.75">
      <c r="A42" s="65"/>
      <c r="B42" s="62"/>
      <c r="C42" s="62"/>
      <c r="D42" s="74">
        <v>1.8062500000000001</v>
      </c>
      <c r="E42" s="75">
        <v>427</v>
      </c>
      <c r="F42" s="75"/>
      <c r="G42" s="75"/>
      <c r="H42" s="75"/>
      <c r="I42" s="75"/>
      <c r="J42" s="74"/>
      <c r="K42" s="75"/>
      <c r="L42" s="64"/>
      <c r="M42" s="104"/>
      <c r="N42" s="195">
        <f t="shared" si="1"/>
        <v>1.8062500000000001</v>
      </c>
      <c r="O42" s="192">
        <f t="shared" si="2"/>
        <v>427</v>
      </c>
      <c r="P42" s="176" t="str">
        <f t="shared" si="4"/>
        <v>£5.25</v>
      </c>
      <c r="Q42" s="176">
        <f t="shared" si="5"/>
        <v>5.25</v>
      </c>
      <c r="R42" s="75"/>
      <c r="S42" s="63"/>
      <c r="T42" s="104"/>
      <c r="U42" s="114">
        <f t="shared" si="6"/>
        <v>432.25</v>
      </c>
      <c r="V42" s="108"/>
      <c r="W42" s="18"/>
      <c r="X42" s="18"/>
      <c r="Y42" s="18"/>
      <c r="Z42" s="18"/>
      <c r="AA42" s="18"/>
      <c r="AB42" s="18"/>
      <c r="AC42" s="18"/>
      <c r="AD42" s="18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6"/>
    </row>
    <row r="43" spans="1:43" ht="15.75">
      <c r="A43" s="65"/>
      <c r="B43" s="62"/>
      <c r="C43" s="62"/>
      <c r="D43" s="74">
        <v>2.4583333333333335</v>
      </c>
      <c r="E43" s="75">
        <v>544.68</v>
      </c>
      <c r="F43" s="75"/>
      <c r="G43" s="75"/>
      <c r="H43" s="75"/>
      <c r="I43" s="75"/>
      <c r="J43" s="74"/>
      <c r="K43" s="75"/>
      <c r="L43" s="64"/>
      <c r="M43" s="104"/>
      <c r="N43" s="195">
        <f t="shared" si="1"/>
        <v>2.4583333333333335</v>
      </c>
      <c r="O43" s="192">
        <f t="shared" si="2"/>
        <v>544.68</v>
      </c>
      <c r="P43" s="176" t="str">
        <f t="shared" si="4"/>
        <v>£5.25</v>
      </c>
      <c r="Q43" s="176">
        <f t="shared" si="5"/>
        <v>5.25</v>
      </c>
      <c r="R43" s="75"/>
      <c r="S43" s="63"/>
      <c r="T43" s="104"/>
      <c r="U43" s="114">
        <f t="shared" si="6"/>
        <v>549.93</v>
      </c>
      <c r="V43" s="108"/>
      <c r="W43" s="18"/>
      <c r="X43" s="18"/>
      <c r="Y43" s="18"/>
      <c r="Z43" s="18"/>
      <c r="AA43" s="18"/>
      <c r="AB43" s="18"/>
      <c r="AC43" s="18"/>
      <c r="AD43" s="18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6"/>
    </row>
    <row r="44" spans="1:43" ht="15.75">
      <c r="A44" s="65"/>
      <c r="B44" s="62"/>
      <c r="C44" s="62"/>
      <c r="D44" s="74">
        <v>2.5833333333333335</v>
      </c>
      <c r="E44" s="75">
        <v>586.77</v>
      </c>
      <c r="F44" s="75"/>
      <c r="G44" s="75"/>
      <c r="H44" s="75"/>
      <c r="I44" s="75"/>
      <c r="J44" s="74"/>
      <c r="K44" s="75"/>
      <c r="L44" s="64"/>
      <c r="M44" s="104"/>
      <c r="N44" s="195">
        <f t="shared" si="1"/>
        <v>2.5833333333333335</v>
      </c>
      <c r="O44" s="192">
        <f t="shared" si="2"/>
        <v>586.77</v>
      </c>
      <c r="P44" s="176" t="str">
        <f t="shared" si="4"/>
        <v>£5.25</v>
      </c>
      <c r="Q44" s="176">
        <f t="shared" si="5"/>
        <v>5.25</v>
      </c>
      <c r="R44" s="75"/>
      <c r="S44" s="63">
        <v>4.38</v>
      </c>
      <c r="T44" s="104"/>
      <c r="U44" s="114">
        <f t="shared" si="6"/>
        <v>596.4</v>
      </c>
      <c r="V44" s="108"/>
      <c r="W44" s="18"/>
      <c r="X44" s="18"/>
      <c r="Y44" s="18"/>
      <c r="Z44" s="18"/>
      <c r="AA44" s="18"/>
      <c r="AB44" s="18"/>
      <c r="AC44" s="18"/>
      <c r="AD44" s="18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16"/>
    </row>
    <row r="45" spans="1:43" ht="15.75">
      <c r="A45" s="65"/>
      <c r="B45" s="62"/>
      <c r="C45" s="62"/>
      <c r="D45" s="74">
        <v>4.133333333333334</v>
      </c>
      <c r="E45" s="75">
        <v>993.17</v>
      </c>
      <c r="F45" s="75"/>
      <c r="G45" s="75"/>
      <c r="H45" s="75"/>
      <c r="I45" s="75"/>
      <c r="J45" s="74"/>
      <c r="K45" s="75"/>
      <c r="L45" s="64"/>
      <c r="M45" s="104"/>
      <c r="N45" s="195">
        <f t="shared" si="1"/>
        <v>4.133333333333334</v>
      </c>
      <c r="O45" s="192">
        <f t="shared" si="2"/>
        <v>993.17</v>
      </c>
      <c r="P45" s="176" t="str">
        <f t="shared" si="4"/>
        <v>£5.25</v>
      </c>
      <c r="Q45" s="176">
        <f t="shared" si="5"/>
        <v>5.25</v>
      </c>
      <c r="R45" s="75"/>
      <c r="S45" s="63"/>
      <c r="T45" s="104"/>
      <c r="U45" s="114">
        <f t="shared" si="6"/>
        <v>998.42</v>
      </c>
      <c r="V45" s="108"/>
      <c r="W45" s="18"/>
      <c r="X45" s="18"/>
      <c r="Y45" s="18"/>
      <c r="Z45" s="18"/>
      <c r="AA45" s="18"/>
      <c r="AB45" s="18"/>
      <c r="AC45" s="18"/>
      <c r="AD45" s="18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6"/>
    </row>
    <row r="46" spans="1:43" ht="15.75">
      <c r="A46" s="65"/>
      <c r="B46" s="62"/>
      <c r="C46" s="62"/>
      <c r="D46" s="74">
        <v>5.833333333333333</v>
      </c>
      <c r="E46" s="75">
        <v>1345.92</v>
      </c>
      <c r="F46" s="75"/>
      <c r="G46" s="75"/>
      <c r="H46" s="75"/>
      <c r="I46" s="75"/>
      <c r="J46" s="74"/>
      <c r="K46" s="75"/>
      <c r="L46" s="64"/>
      <c r="M46" s="104"/>
      <c r="N46" s="195">
        <f t="shared" si="1"/>
        <v>5.833333333333333</v>
      </c>
      <c r="O46" s="192">
        <f t="shared" si="2"/>
        <v>1345.92</v>
      </c>
      <c r="P46" s="176" t="str">
        <f t="shared" si="4"/>
        <v>£5.25</v>
      </c>
      <c r="Q46" s="176">
        <f t="shared" si="5"/>
        <v>5.25</v>
      </c>
      <c r="R46" s="75"/>
      <c r="S46" s="63">
        <v>26.4</v>
      </c>
      <c r="T46" s="104"/>
      <c r="U46" s="114">
        <f t="shared" si="6"/>
        <v>1377.5700000000002</v>
      </c>
      <c r="V46" s="108"/>
      <c r="W46" s="18"/>
      <c r="X46" s="18"/>
      <c r="Y46" s="18"/>
      <c r="Z46" s="18"/>
      <c r="AA46" s="18"/>
      <c r="AB46" s="18"/>
      <c r="AC46" s="18"/>
      <c r="AD46" s="18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6"/>
    </row>
    <row r="47" spans="1:43" ht="15.75">
      <c r="A47" s="65"/>
      <c r="B47" s="62"/>
      <c r="C47" s="62"/>
      <c r="D47" s="74">
        <v>5.375</v>
      </c>
      <c r="E47" s="75">
        <v>1106.67</v>
      </c>
      <c r="F47" s="75"/>
      <c r="G47" s="75"/>
      <c r="H47" s="75"/>
      <c r="I47" s="75"/>
      <c r="J47" s="74"/>
      <c r="K47" s="75"/>
      <c r="L47" s="64"/>
      <c r="M47" s="104"/>
      <c r="N47" s="195">
        <f t="shared" si="1"/>
        <v>5.375</v>
      </c>
      <c r="O47" s="192">
        <f t="shared" si="2"/>
        <v>1106.67</v>
      </c>
      <c r="P47" s="176" t="str">
        <f t="shared" si="4"/>
        <v>£5.25</v>
      </c>
      <c r="Q47" s="176">
        <f t="shared" si="5"/>
        <v>5.25</v>
      </c>
      <c r="R47" s="75"/>
      <c r="S47" s="63">
        <v>10</v>
      </c>
      <c r="T47" s="104"/>
      <c r="U47" s="114">
        <f t="shared" si="6"/>
        <v>1121.92</v>
      </c>
      <c r="V47" s="108"/>
      <c r="W47" s="18"/>
      <c r="X47" s="18"/>
      <c r="Y47" s="18"/>
      <c r="Z47" s="18"/>
      <c r="AA47" s="18"/>
      <c r="AB47" s="18"/>
      <c r="AC47" s="18"/>
      <c r="AD47" s="18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16"/>
    </row>
    <row r="48" spans="1:43" ht="15.75">
      <c r="A48" s="65"/>
      <c r="B48" s="62"/>
      <c r="C48" s="62"/>
      <c r="D48" s="74">
        <v>2.7916666666666665</v>
      </c>
      <c r="E48" s="75">
        <v>525.11</v>
      </c>
      <c r="F48" s="75"/>
      <c r="G48" s="75"/>
      <c r="H48" s="75"/>
      <c r="I48" s="75"/>
      <c r="J48" s="74"/>
      <c r="K48" s="75"/>
      <c r="L48" s="64"/>
      <c r="M48" s="104"/>
      <c r="N48" s="195">
        <f t="shared" si="1"/>
        <v>2.7916666666666665</v>
      </c>
      <c r="O48" s="192">
        <f t="shared" si="2"/>
        <v>525.11</v>
      </c>
      <c r="P48" s="176" t="str">
        <f t="shared" si="4"/>
        <v>£5.25</v>
      </c>
      <c r="Q48" s="176">
        <f t="shared" si="5"/>
        <v>5.25</v>
      </c>
      <c r="R48" s="75"/>
      <c r="S48" s="63"/>
      <c r="T48" s="104"/>
      <c r="U48" s="114">
        <f t="shared" si="6"/>
        <v>530.36</v>
      </c>
      <c r="V48" s="108"/>
      <c r="W48" s="18"/>
      <c r="X48" s="18"/>
      <c r="Y48" s="18"/>
      <c r="Z48" s="18"/>
      <c r="AA48" s="18"/>
      <c r="AB48" s="18"/>
      <c r="AC48" s="18"/>
      <c r="AD48" s="18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16"/>
    </row>
    <row r="49" spans="1:43" ht="15.75">
      <c r="A49" s="65"/>
      <c r="B49" s="62"/>
      <c r="C49" s="62"/>
      <c r="D49" s="74"/>
      <c r="E49" s="75">
        <v>540.8</v>
      </c>
      <c r="F49" s="75"/>
      <c r="G49" s="75"/>
      <c r="H49" s="75"/>
      <c r="I49" s="75"/>
      <c r="J49" s="74"/>
      <c r="K49" s="75"/>
      <c r="L49" s="64"/>
      <c r="M49" s="104"/>
      <c r="N49" s="195">
        <f t="shared" si="1"/>
        <v>0</v>
      </c>
      <c r="O49" s="192">
        <f t="shared" si="2"/>
        <v>540.8</v>
      </c>
      <c r="P49" s="176" t="str">
        <f t="shared" si="4"/>
        <v>£5.25</v>
      </c>
      <c r="Q49" s="176"/>
      <c r="R49" s="75"/>
      <c r="S49" s="63"/>
      <c r="T49" s="104"/>
      <c r="U49" s="114">
        <f t="shared" si="6"/>
        <v>540.8</v>
      </c>
      <c r="V49" s="108"/>
      <c r="W49" s="18"/>
      <c r="X49" s="18"/>
      <c r="Y49" s="18"/>
      <c r="Z49" s="18"/>
      <c r="AA49" s="18"/>
      <c r="AB49" s="18"/>
      <c r="AC49" s="18"/>
      <c r="AD49" s="18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6"/>
    </row>
    <row r="50" spans="1:43" ht="15.75">
      <c r="A50" s="65"/>
      <c r="B50" s="62"/>
      <c r="C50" s="62"/>
      <c r="D50" s="74">
        <v>5.735416666666667</v>
      </c>
      <c r="E50" s="75">
        <v>1311.92</v>
      </c>
      <c r="F50" s="75"/>
      <c r="G50" s="75"/>
      <c r="H50" s="75"/>
      <c r="I50" s="75"/>
      <c r="J50" s="74"/>
      <c r="K50" s="75"/>
      <c r="L50" s="64"/>
      <c r="M50" s="104"/>
      <c r="N50" s="195">
        <f t="shared" si="1"/>
        <v>5.735416666666667</v>
      </c>
      <c r="O50" s="192">
        <f t="shared" si="2"/>
        <v>1311.92</v>
      </c>
      <c r="P50" s="176" t="str">
        <f t="shared" si="4"/>
        <v>£5.25</v>
      </c>
      <c r="Q50" s="176">
        <f t="shared" si="5"/>
        <v>5.25</v>
      </c>
      <c r="R50" s="75">
        <v>4.2</v>
      </c>
      <c r="S50" s="63">
        <v>14</v>
      </c>
      <c r="T50" s="104"/>
      <c r="U50" s="114">
        <f t="shared" si="6"/>
        <v>1335.3700000000001</v>
      </c>
      <c r="V50" s="108"/>
      <c r="W50" s="18"/>
      <c r="X50" s="18"/>
      <c r="Y50" s="18"/>
      <c r="Z50" s="18"/>
      <c r="AA50" s="18"/>
      <c r="AB50" s="18"/>
      <c r="AC50" s="18"/>
      <c r="AD50" s="18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6"/>
    </row>
    <row r="51" spans="1:43" ht="15.75">
      <c r="A51" s="65"/>
      <c r="B51" s="62"/>
      <c r="C51" s="62"/>
      <c r="D51" s="74">
        <v>0.6666666666666666</v>
      </c>
      <c r="E51" s="75">
        <v>162.08</v>
      </c>
      <c r="F51" s="75"/>
      <c r="G51" s="75"/>
      <c r="H51" s="75"/>
      <c r="I51" s="75"/>
      <c r="J51" s="74"/>
      <c r="K51" s="75"/>
      <c r="L51" s="64"/>
      <c r="M51" s="104"/>
      <c r="N51" s="195">
        <f t="shared" si="1"/>
        <v>0.6666666666666666</v>
      </c>
      <c r="O51" s="192">
        <f t="shared" si="2"/>
        <v>162.08</v>
      </c>
      <c r="P51" s="176" t="str">
        <f t="shared" si="4"/>
        <v>£5.25</v>
      </c>
      <c r="Q51" s="176">
        <f t="shared" si="5"/>
        <v>5.25</v>
      </c>
      <c r="R51" s="75"/>
      <c r="S51" s="63"/>
      <c r="T51" s="104"/>
      <c r="U51" s="114">
        <f t="shared" si="6"/>
        <v>167.33</v>
      </c>
      <c r="V51" s="108"/>
      <c r="W51" s="18"/>
      <c r="X51" s="18"/>
      <c r="Y51" s="18"/>
      <c r="Z51" s="18"/>
      <c r="AA51" s="18"/>
      <c r="AB51" s="18"/>
      <c r="AC51" s="18"/>
      <c r="AD51" s="18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16"/>
    </row>
    <row r="52" spans="1:43" ht="15.75">
      <c r="A52" s="65"/>
      <c r="B52" s="62"/>
      <c r="C52" s="62"/>
      <c r="D52" s="74">
        <v>0.90625</v>
      </c>
      <c r="E52" s="75">
        <v>165.52</v>
      </c>
      <c r="F52" s="75"/>
      <c r="G52" s="75"/>
      <c r="H52" s="75"/>
      <c r="I52" s="75"/>
      <c r="J52" s="74"/>
      <c r="K52" s="75"/>
      <c r="L52" s="64"/>
      <c r="M52" s="104"/>
      <c r="N52" s="195">
        <f t="shared" si="1"/>
        <v>0.90625</v>
      </c>
      <c r="O52" s="192">
        <f t="shared" si="2"/>
        <v>165.52</v>
      </c>
      <c r="P52" s="176" t="str">
        <f t="shared" si="4"/>
        <v>£5.25</v>
      </c>
      <c r="Q52" s="176">
        <f t="shared" si="5"/>
        <v>5.25</v>
      </c>
      <c r="R52" s="75"/>
      <c r="S52" s="63"/>
      <c r="T52" s="104"/>
      <c r="U52" s="114">
        <f t="shared" si="6"/>
        <v>170.77</v>
      </c>
      <c r="V52" s="108"/>
      <c r="W52" s="18"/>
      <c r="X52" s="18"/>
      <c r="Y52" s="18"/>
      <c r="Z52" s="18"/>
      <c r="AA52" s="18"/>
      <c r="AB52" s="18"/>
      <c r="AC52" s="18"/>
      <c r="AD52" s="18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16"/>
    </row>
    <row r="53" spans="1:43" ht="15.75">
      <c r="A53" s="65"/>
      <c r="B53" s="62"/>
      <c r="C53" s="62"/>
      <c r="D53" s="74">
        <v>2.38125</v>
      </c>
      <c r="E53" s="75">
        <v>599.96</v>
      </c>
      <c r="F53" s="75"/>
      <c r="G53" s="75"/>
      <c r="H53" s="75"/>
      <c r="I53" s="75"/>
      <c r="J53" s="74"/>
      <c r="K53" s="75"/>
      <c r="L53" s="64"/>
      <c r="M53" s="104"/>
      <c r="N53" s="195">
        <f t="shared" si="1"/>
        <v>2.38125</v>
      </c>
      <c r="O53" s="192">
        <f t="shared" si="2"/>
        <v>599.96</v>
      </c>
      <c r="P53" s="176" t="str">
        <f t="shared" si="4"/>
        <v>£5.25</v>
      </c>
      <c r="Q53" s="176">
        <f t="shared" si="5"/>
        <v>5.25</v>
      </c>
      <c r="R53" s="75"/>
      <c r="S53" s="63"/>
      <c r="T53" s="104"/>
      <c r="U53" s="114">
        <f t="shared" si="6"/>
        <v>605.21</v>
      </c>
      <c r="V53" s="108"/>
      <c r="W53" s="18"/>
      <c r="X53" s="18"/>
      <c r="Y53" s="18"/>
      <c r="Z53" s="18"/>
      <c r="AA53" s="18"/>
      <c r="AB53" s="18"/>
      <c r="AC53" s="18"/>
      <c r="AD53" s="18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16"/>
    </row>
    <row r="54" spans="1:43" ht="15.75">
      <c r="A54" s="65"/>
      <c r="B54" s="62"/>
      <c r="C54" s="62"/>
      <c r="D54" s="74">
        <v>1.0833333333333333</v>
      </c>
      <c r="E54" s="75">
        <v>225.12</v>
      </c>
      <c r="F54" s="75"/>
      <c r="G54" s="75"/>
      <c r="H54" s="75"/>
      <c r="I54" s="75"/>
      <c r="J54" s="74"/>
      <c r="K54" s="75"/>
      <c r="L54" s="64"/>
      <c r="M54" s="104"/>
      <c r="N54" s="195">
        <f t="shared" si="1"/>
        <v>1.0833333333333333</v>
      </c>
      <c r="O54" s="192">
        <f t="shared" si="2"/>
        <v>225.12</v>
      </c>
      <c r="P54" s="176" t="str">
        <f t="shared" si="4"/>
        <v>£5.25</v>
      </c>
      <c r="Q54" s="176">
        <f t="shared" si="5"/>
        <v>5.25</v>
      </c>
      <c r="R54" s="75"/>
      <c r="S54" s="63"/>
      <c r="T54" s="104"/>
      <c r="U54" s="114">
        <f t="shared" si="6"/>
        <v>230.37</v>
      </c>
      <c r="V54" s="108"/>
      <c r="W54" s="18"/>
      <c r="X54" s="18"/>
      <c r="Y54" s="18"/>
      <c r="Z54" s="18"/>
      <c r="AA54" s="18"/>
      <c r="AB54" s="18"/>
      <c r="AC54" s="18"/>
      <c r="AD54" s="18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16"/>
    </row>
    <row r="55" spans="1:43" ht="15.75">
      <c r="A55" s="65"/>
      <c r="B55" s="62"/>
      <c r="C55" s="62"/>
      <c r="D55" s="74">
        <v>0.5208333333333334</v>
      </c>
      <c r="E55" s="75">
        <v>95.12</v>
      </c>
      <c r="F55" s="75"/>
      <c r="G55" s="75"/>
      <c r="H55" s="75"/>
      <c r="I55" s="75"/>
      <c r="J55" s="74"/>
      <c r="K55" s="75"/>
      <c r="L55" s="64"/>
      <c r="M55" s="104"/>
      <c r="N55" s="195">
        <f t="shared" si="1"/>
        <v>0.5208333333333334</v>
      </c>
      <c r="O55" s="192">
        <f t="shared" si="2"/>
        <v>95.12</v>
      </c>
      <c r="P55" s="176" t="str">
        <f t="shared" si="4"/>
        <v>£5.25</v>
      </c>
      <c r="Q55" s="176">
        <f t="shared" si="5"/>
        <v>5.25</v>
      </c>
      <c r="R55" s="75"/>
      <c r="S55" s="63"/>
      <c r="T55" s="104"/>
      <c r="U55" s="114">
        <f t="shared" si="6"/>
        <v>100.37</v>
      </c>
      <c r="V55" s="108"/>
      <c r="W55" s="18"/>
      <c r="X55" s="18"/>
      <c r="Y55" s="18"/>
      <c r="Z55" s="18"/>
      <c r="AA55" s="18"/>
      <c r="AB55" s="18"/>
      <c r="AC55" s="18"/>
      <c r="AD55" s="18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16"/>
    </row>
    <row r="56" spans="1:43" ht="15.75">
      <c r="A56" s="65"/>
      <c r="B56" s="62"/>
      <c r="C56" s="62"/>
      <c r="D56" s="74">
        <v>2</v>
      </c>
      <c r="E56" s="75">
        <v>454.77</v>
      </c>
      <c r="F56" s="75"/>
      <c r="G56" s="75"/>
      <c r="H56" s="75"/>
      <c r="I56" s="75"/>
      <c r="J56" s="74"/>
      <c r="K56" s="75"/>
      <c r="L56" s="64"/>
      <c r="M56" s="104"/>
      <c r="N56" s="195">
        <f t="shared" si="1"/>
        <v>2</v>
      </c>
      <c r="O56" s="192">
        <f t="shared" si="2"/>
        <v>454.77</v>
      </c>
      <c r="P56" s="176" t="str">
        <f t="shared" si="4"/>
        <v>£5.25</v>
      </c>
      <c r="Q56" s="176">
        <f t="shared" si="5"/>
        <v>5.25</v>
      </c>
      <c r="R56" s="75"/>
      <c r="S56" s="63"/>
      <c r="T56" s="104"/>
      <c r="U56" s="114">
        <f t="shared" si="6"/>
        <v>460.02</v>
      </c>
      <c r="V56" s="108"/>
      <c r="W56" s="18"/>
      <c r="X56" s="18"/>
      <c r="Y56" s="18"/>
      <c r="Z56" s="18"/>
      <c r="AA56" s="18"/>
      <c r="AB56" s="18"/>
      <c r="AC56" s="18"/>
      <c r="AD56" s="18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6"/>
    </row>
    <row r="57" spans="1:43" ht="15.75">
      <c r="A57" s="65"/>
      <c r="B57" s="62"/>
      <c r="C57" s="62"/>
      <c r="D57" s="74">
        <v>3.0833333333333335</v>
      </c>
      <c r="E57" s="75">
        <v>597.37</v>
      </c>
      <c r="F57" s="75"/>
      <c r="G57" s="75"/>
      <c r="H57" s="75"/>
      <c r="I57" s="75"/>
      <c r="J57" s="74"/>
      <c r="K57" s="75"/>
      <c r="L57" s="64"/>
      <c r="M57" s="104"/>
      <c r="N57" s="195">
        <f t="shared" si="1"/>
        <v>3.0833333333333335</v>
      </c>
      <c r="O57" s="192">
        <f t="shared" si="2"/>
        <v>597.37</v>
      </c>
      <c r="P57" s="176" t="str">
        <f t="shared" si="4"/>
        <v>£5.25</v>
      </c>
      <c r="Q57" s="176">
        <f t="shared" si="5"/>
        <v>5.25</v>
      </c>
      <c r="R57" s="75"/>
      <c r="S57" s="63">
        <v>20</v>
      </c>
      <c r="T57" s="104"/>
      <c r="U57" s="114">
        <f t="shared" si="6"/>
        <v>622.62</v>
      </c>
      <c r="V57" s="108"/>
      <c r="W57" s="18"/>
      <c r="X57" s="18"/>
      <c r="Y57" s="18"/>
      <c r="Z57" s="18"/>
      <c r="AA57" s="18"/>
      <c r="AB57" s="18"/>
      <c r="AC57" s="18"/>
      <c r="AD57" s="18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6"/>
    </row>
    <row r="58" spans="1:43" ht="15.75">
      <c r="A58" s="65"/>
      <c r="B58" s="62"/>
      <c r="C58" s="62"/>
      <c r="D58" s="74">
        <v>5.154166666666667</v>
      </c>
      <c r="E58" s="75">
        <v>1077.7</v>
      </c>
      <c r="F58" s="75"/>
      <c r="G58" s="75"/>
      <c r="H58" s="75"/>
      <c r="I58" s="75"/>
      <c r="J58" s="74"/>
      <c r="K58" s="75"/>
      <c r="L58" s="64"/>
      <c r="M58" s="104"/>
      <c r="N58" s="195">
        <f t="shared" si="1"/>
        <v>5.154166666666667</v>
      </c>
      <c r="O58" s="192">
        <f t="shared" si="2"/>
        <v>1077.7</v>
      </c>
      <c r="P58" s="176" t="str">
        <f t="shared" si="4"/>
        <v>£5.25</v>
      </c>
      <c r="Q58" s="176">
        <f t="shared" si="5"/>
        <v>5.25</v>
      </c>
      <c r="R58" s="75"/>
      <c r="S58" s="63">
        <v>10.44</v>
      </c>
      <c r="T58" s="104"/>
      <c r="U58" s="114">
        <f t="shared" si="6"/>
        <v>1093.39</v>
      </c>
      <c r="V58" s="108"/>
      <c r="W58" s="18"/>
      <c r="X58" s="18"/>
      <c r="Y58" s="18"/>
      <c r="Z58" s="18"/>
      <c r="AA58" s="18"/>
      <c r="AB58" s="18"/>
      <c r="AC58" s="18"/>
      <c r="AD58" s="18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16"/>
    </row>
    <row r="59" spans="1:43" ht="15.75">
      <c r="A59" s="65"/>
      <c r="B59" s="62"/>
      <c r="C59" s="62"/>
      <c r="D59" s="74">
        <v>3.5</v>
      </c>
      <c r="E59" s="75">
        <v>680.99</v>
      </c>
      <c r="F59" s="75"/>
      <c r="G59" s="75"/>
      <c r="H59" s="75"/>
      <c r="I59" s="75"/>
      <c r="J59" s="74"/>
      <c r="K59" s="75"/>
      <c r="L59" s="64"/>
      <c r="M59" s="104"/>
      <c r="N59" s="195">
        <f t="shared" si="1"/>
        <v>3.5</v>
      </c>
      <c r="O59" s="192">
        <f t="shared" si="2"/>
        <v>680.99</v>
      </c>
      <c r="P59" s="176" t="str">
        <f t="shared" si="4"/>
        <v>£5.25</v>
      </c>
      <c r="Q59" s="176">
        <f t="shared" si="5"/>
        <v>5.25</v>
      </c>
      <c r="R59" s="75"/>
      <c r="S59" s="63">
        <v>6</v>
      </c>
      <c r="T59" s="104"/>
      <c r="U59" s="114">
        <f t="shared" si="6"/>
        <v>692.24</v>
      </c>
      <c r="V59" s="108"/>
      <c r="W59" s="18"/>
      <c r="X59" s="18"/>
      <c r="Y59" s="18"/>
      <c r="Z59" s="18"/>
      <c r="AA59" s="18"/>
      <c r="AB59" s="18"/>
      <c r="AC59" s="18"/>
      <c r="AD59" s="18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6"/>
    </row>
    <row r="60" spans="1:43" ht="15.75">
      <c r="A60" s="65"/>
      <c r="B60" s="62"/>
      <c r="C60" s="62"/>
      <c r="D60" s="74">
        <v>3.85</v>
      </c>
      <c r="E60" s="75">
        <v>803.12</v>
      </c>
      <c r="F60" s="75"/>
      <c r="G60" s="75"/>
      <c r="H60" s="75"/>
      <c r="I60" s="75"/>
      <c r="J60" s="74"/>
      <c r="K60" s="75"/>
      <c r="L60" s="64"/>
      <c r="M60" s="104"/>
      <c r="N60" s="195">
        <f t="shared" si="1"/>
        <v>3.85</v>
      </c>
      <c r="O60" s="192">
        <f t="shared" si="2"/>
        <v>803.12</v>
      </c>
      <c r="P60" s="176" t="str">
        <f t="shared" si="4"/>
        <v>£5.25</v>
      </c>
      <c r="Q60" s="176">
        <f t="shared" si="5"/>
        <v>5.25</v>
      </c>
      <c r="R60" s="75"/>
      <c r="S60" s="63">
        <v>21.6</v>
      </c>
      <c r="T60" s="104"/>
      <c r="U60" s="114">
        <f t="shared" si="6"/>
        <v>829.97</v>
      </c>
      <c r="V60" s="108"/>
      <c r="W60" s="18"/>
      <c r="X60" s="18"/>
      <c r="Y60" s="18"/>
      <c r="Z60" s="18"/>
      <c r="AA60" s="18"/>
      <c r="AB60" s="18"/>
      <c r="AC60" s="18"/>
      <c r="AD60" s="18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6"/>
    </row>
    <row r="61" spans="1:43" ht="15.75">
      <c r="A61" s="65"/>
      <c r="B61" s="62"/>
      <c r="C61" s="62"/>
      <c r="D61" s="74">
        <v>5</v>
      </c>
      <c r="E61" s="75">
        <v>1114.42</v>
      </c>
      <c r="F61" s="75"/>
      <c r="G61" s="75"/>
      <c r="H61" s="75"/>
      <c r="I61" s="75"/>
      <c r="J61" s="74"/>
      <c r="K61" s="75"/>
      <c r="L61" s="64"/>
      <c r="M61" s="104"/>
      <c r="N61" s="195">
        <f t="shared" si="1"/>
        <v>5</v>
      </c>
      <c r="O61" s="192">
        <f t="shared" si="2"/>
        <v>1114.42</v>
      </c>
      <c r="P61" s="176" t="str">
        <f t="shared" si="4"/>
        <v>£5.25</v>
      </c>
      <c r="Q61" s="176">
        <f t="shared" si="5"/>
        <v>5.25</v>
      </c>
      <c r="R61" s="75"/>
      <c r="S61" s="63">
        <v>42.5</v>
      </c>
      <c r="T61" s="104"/>
      <c r="U61" s="114">
        <f t="shared" si="6"/>
        <v>1162.17</v>
      </c>
      <c r="V61" s="108"/>
      <c r="W61" s="18"/>
      <c r="X61" s="18"/>
      <c r="Y61" s="18"/>
      <c r="Z61" s="18"/>
      <c r="AA61" s="18"/>
      <c r="AB61" s="18"/>
      <c r="AC61" s="18"/>
      <c r="AD61" s="18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6"/>
    </row>
    <row r="62" spans="1:43" ht="15.75">
      <c r="A62" s="65"/>
      <c r="B62" s="62"/>
      <c r="C62" s="62"/>
      <c r="D62" s="74">
        <v>3.9583333333333335</v>
      </c>
      <c r="E62" s="75">
        <v>1003.69</v>
      </c>
      <c r="F62" s="75"/>
      <c r="G62" s="75"/>
      <c r="H62" s="75"/>
      <c r="I62" s="75"/>
      <c r="J62" s="74"/>
      <c r="K62" s="75"/>
      <c r="L62" s="64"/>
      <c r="M62" s="104"/>
      <c r="N62" s="195">
        <f t="shared" si="1"/>
        <v>3.9583333333333335</v>
      </c>
      <c r="O62" s="192">
        <f t="shared" si="2"/>
        <v>1003.69</v>
      </c>
      <c r="P62" s="176" t="str">
        <f t="shared" si="4"/>
        <v>£5.25</v>
      </c>
      <c r="Q62" s="176">
        <f t="shared" si="5"/>
        <v>5.25</v>
      </c>
      <c r="R62" s="75"/>
      <c r="S62" s="63">
        <v>11.28</v>
      </c>
      <c r="T62" s="104"/>
      <c r="U62" s="114">
        <f t="shared" si="6"/>
        <v>1020.22</v>
      </c>
      <c r="V62" s="108"/>
      <c r="W62" s="18"/>
      <c r="X62" s="18"/>
      <c r="Y62" s="18"/>
      <c r="Z62" s="18"/>
      <c r="AA62" s="18"/>
      <c r="AB62" s="18"/>
      <c r="AC62" s="18"/>
      <c r="AD62" s="18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"/>
    </row>
    <row r="63" spans="1:43" ht="15.75">
      <c r="A63" s="65"/>
      <c r="B63" s="62"/>
      <c r="C63" s="62"/>
      <c r="D63" s="74">
        <v>2.1875</v>
      </c>
      <c r="E63" s="75">
        <v>510.5</v>
      </c>
      <c r="F63" s="75"/>
      <c r="G63" s="75"/>
      <c r="H63" s="75"/>
      <c r="I63" s="75"/>
      <c r="J63" s="74"/>
      <c r="K63" s="75"/>
      <c r="L63" s="64"/>
      <c r="M63" s="104"/>
      <c r="N63" s="195">
        <f t="shared" si="1"/>
        <v>2.1875</v>
      </c>
      <c r="O63" s="192">
        <f t="shared" si="2"/>
        <v>510.5</v>
      </c>
      <c r="P63" s="176" t="str">
        <f t="shared" si="4"/>
        <v>£5.25</v>
      </c>
      <c r="Q63" s="176">
        <f t="shared" si="5"/>
        <v>5.25</v>
      </c>
      <c r="R63" s="75"/>
      <c r="S63" s="63"/>
      <c r="T63" s="104"/>
      <c r="U63" s="114">
        <f t="shared" si="6"/>
        <v>515.75</v>
      </c>
      <c r="V63" s="108"/>
      <c r="W63" s="18"/>
      <c r="X63" s="18"/>
      <c r="Y63" s="18"/>
      <c r="Z63" s="18"/>
      <c r="AA63" s="18"/>
      <c r="AB63" s="18"/>
      <c r="AC63" s="18"/>
      <c r="AD63" s="18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"/>
    </row>
    <row r="64" spans="1:43" ht="15.75">
      <c r="A64" s="65"/>
      <c r="B64" s="62"/>
      <c r="C64" s="62"/>
      <c r="D64" s="74">
        <v>4.3284722222222225</v>
      </c>
      <c r="E64" s="75">
        <f>930.36+36.81</f>
        <v>967.1700000000001</v>
      </c>
      <c r="F64" s="75"/>
      <c r="G64" s="75"/>
      <c r="H64" s="75"/>
      <c r="I64" s="75"/>
      <c r="J64" s="74"/>
      <c r="K64" s="75"/>
      <c r="L64" s="64"/>
      <c r="M64" s="104"/>
      <c r="N64" s="195">
        <f t="shared" si="1"/>
        <v>4.3284722222222225</v>
      </c>
      <c r="O64" s="192">
        <f t="shared" si="2"/>
        <v>967.1700000000001</v>
      </c>
      <c r="P64" s="176" t="str">
        <f t="shared" si="4"/>
        <v>£5.25</v>
      </c>
      <c r="Q64" s="176">
        <f t="shared" si="5"/>
        <v>5.25</v>
      </c>
      <c r="R64" s="75"/>
      <c r="S64" s="63">
        <v>4</v>
      </c>
      <c r="T64" s="104"/>
      <c r="U64" s="114">
        <f t="shared" si="6"/>
        <v>976.4200000000001</v>
      </c>
      <c r="V64" s="108"/>
      <c r="W64" s="18"/>
      <c r="X64" s="18"/>
      <c r="Y64" s="18"/>
      <c r="Z64" s="18"/>
      <c r="AA64" s="18"/>
      <c r="AB64" s="18"/>
      <c r="AC64" s="18"/>
      <c r="AD64" s="18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16"/>
    </row>
    <row r="65" spans="1:43" ht="15.75">
      <c r="A65" s="65"/>
      <c r="B65" s="62"/>
      <c r="C65" s="62"/>
      <c r="D65" s="74">
        <v>4.208333333333333</v>
      </c>
      <c r="E65" s="75">
        <v>966.24</v>
      </c>
      <c r="F65" s="75"/>
      <c r="G65" s="75"/>
      <c r="H65" s="75"/>
      <c r="I65" s="75"/>
      <c r="J65" s="74"/>
      <c r="K65" s="75"/>
      <c r="L65" s="64"/>
      <c r="M65" s="104"/>
      <c r="N65" s="195">
        <f t="shared" si="1"/>
        <v>4.208333333333333</v>
      </c>
      <c r="O65" s="192">
        <f t="shared" si="2"/>
        <v>966.24</v>
      </c>
      <c r="P65" s="176" t="str">
        <f t="shared" si="4"/>
        <v>£5.25</v>
      </c>
      <c r="Q65" s="176">
        <f t="shared" si="5"/>
        <v>5.25</v>
      </c>
      <c r="R65" s="75"/>
      <c r="S65" s="63">
        <v>40</v>
      </c>
      <c r="T65" s="104"/>
      <c r="U65" s="114">
        <f t="shared" si="6"/>
        <v>1011.49</v>
      </c>
      <c r="V65" s="108"/>
      <c r="W65" s="18"/>
      <c r="X65" s="18"/>
      <c r="Y65" s="18"/>
      <c r="Z65" s="18"/>
      <c r="AA65" s="18"/>
      <c r="AB65" s="18"/>
      <c r="AC65" s="18"/>
      <c r="AD65" s="18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16"/>
    </row>
    <row r="66" spans="1:43" ht="15.75">
      <c r="A66" s="65"/>
      <c r="B66" s="62"/>
      <c r="C66" s="62"/>
      <c r="D66" s="74">
        <v>4.1875</v>
      </c>
      <c r="E66" s="75">
        <v>855.56</v>
      </c>
      <c r="F66" s="75"/>
      <c r="G66" s="75"/>
      <c r="H66" s="75"/>
      <c r="I66" s="75"/>
      <c r="J66" s="74"/>
      <c r="K66" s="75"/>
      <c r="L66" s="64"/>
      <c r="M66" s="104"/>
      <c r="N66" s="195">
        <f>D66+F66+H66+J66+L66</f>
        <v>4.1875</v>
      </c>
      <c r="O66" s="192">
        <f t="shared" si="2"/>
        <v>855.56</v>
      </c>
      <c r="P66" s="176" t="str">
        <f t="shared" si="4"/>
        <v>£5.25</v>
      </c>
      <c r="Q66" s="176">
        <f t="shared" si="5"/>
        <v>5.25</v>
      </c>
      <c r="R66" s="75"/>
      <c r="S66" s="63">
        <v>4.56</v>
      </c>
      <c r="T66" s="104"/>
      <c r="U66" s="114">
        <f t="shared" si="6"/>
        <v>865.3699999999999</v>
      </c>
      <c r="V66" s="108"/>
      <c r="W66" s="18"/>
      <c r="X66" s="18"/>
      <c r="Y66" s="18"/>
      <c r="Z66" s="18"/>
      <c r="AA66" s="18"/>
      <c r="AB66" s="18"/>
      <c r="AC66" s="18"/>
      <c r="AD66" s="18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6"/>
    </row>
    <row r="67" spans="1:43" ht="16.5" thickBot="1">
      <c r="A67" s="84"/>
      <c r="B67" s="85"/>
      <c r="C67" s="85"/>
      <c r="D67" s="87"/>
      <c r="E67" s="88"/>
      <c r="F67" s="88"/>
      <c r="G67" s="88"/>
      <c r="H67" s="88"/>
      <c r="I67" s="88"/>
      <c r="J67" s="87"/>
      <c r="K67" s="88"/>
      <c r="L67" s="92"/>
      <c r="M67" s="105"/>
      <c r="N67" s="196">
        <f t="shared" si="1"/>
        <v>0</v>
      </c>
      <c r="O67" s="193">
        <f t="shared" si="2"/>
        <v>0</v>
      </c>
      <c r="P67" s="176"/>
      <c r="Q67" s="176">
        <f t="shared" si="5"/>
        <v>0</v>
      </c>
      <c r="R67" s="88"/>
      <c r="S67" s="89"/>
      <c r="T67" s="105"/>
      <c r="U67" s="114">
        <f t="shared" si="6"/>
        <v>0</v>
      </c>
      <c r="V67" s="109"/>
      <c r="W67" s="18"/>
      <c r="X67" s="18"/>
      <c r="Y67" s="18"/>
      <c r="Z67" s="18"/>
      <c r="AA67" s="18"/>
      <c r="AB67" s="18"/>
      <c r="AC67" s="18"/>
      <c r="AD67" s="18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16"/>
    </row>
    <row r="68" spans="1:43" ht="19.5" thickBot="1" thickTop="1">
      <c r="A68" s="198" t="s">
        <v>23</v>
      </c>
      <c r="B68" s="199"/>
      <c r="C68" s="199"/>
      <c r="D68" s="99">
        <f>SUM(D27:D67)</f>
        <v>115.66388888888886</v>
      </c>
      <c r="E68" s="100">
        <f aca="true" t="shared" si="7" ref="E68:T68">SUM(E27:E67)</f>
        <v>25772.030000000006</v>
      </c>
      <c r="F68" s="99">
        <f>SUM(F27:F67)</f>
        <v>0</v>
      </c>
      <c r="G68" s="100">
        <f>SUM(G27:G67)</f>
        <v>0</v>
      </c>
      <c r="H68" s="99">
        <f>SUM(H27:H67)</f>
        <v>0</v>
      </c>
      <c r="I68" s="100">
        <f>SUM(I27:I67)</f>
        <v>0</v>
      </c>
      <c r="J68" s="99">
        <f t="shared" si="7"/>
        <v>0</v>
      </c>
      <c r="K68" s="100">
        <f t="shared" si="7"/>
        <v>0</v>
      </c>
      <c r="L68" s="99">
        <f t="shared" si="7"/>
        <v>0</v>
      </c>
      <c r="M68" s="101">
        <f t="shared" si="7"/>
        <v>0</v>
      </c>
      <c r="N68" s="102">
        <f t="shared" si="7"/>
        <v>115.66388888888886</v>
      </c>
      <c r="O68" s="190">
        <f t="shared" si="7"/>
        <v>25772.030000000006</v>
      </c>
      <c r="P68" s="101">
        <f>SUM(P27:P67)</f>
        <v>0</v>
      </c>
      <c r="Q68" s="101">
        <f>SUM(Q27:Q67)</f>
        <v>204.75</v>
      </c>
      <c r="R68" s="100">
        <f t="shared" si="7"/>
        <v>8.4</v>
      </c>
      <c r="S68" s="101">
        <f t="shared" si="7"/>
        <v>327.65999999999997</v>
      </c>
      <c r="T68" s="107">
        <f t="shared" si="7"/>
        <v>0</v>
      </c>
      <c r="U68" s="132">
        <f>SUM(U27:U67)</f>
        <v>26312.839999999997</v>
      </c>
      <c r="V68" s="131"/>
      <c r="W68" s="18"/>
      <c r="X68" s="18"/>
      <c r="Y68" s="18"/>
      <c r="Z68" s="18"/>
      <c r="AA68" s="18"/>
      <c r="AB68" s="18"/>
      <c r="AC68" s="18"/>
      <c r="AD68" s="18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16"/>
    </row>
    <row r="69" spans="1:43" ht="16.5" thickTop="1">
      <c r="A69" s="78"/>
      <c r="B69" s="97">
        <f>COUNTA(B9:B24)</f>
        <v>0</v>
      </c>
      <c r="C69" s="79"/>
      <c r="D69" s="80"/>
      <c r="E69" s="76"/>
      <c r="F69" s="76"/>
      <c r="G69" s="76"/>
      <c r="H69" s="76"/>
      <c r="I69" s="76"/>
      <c r="J69" s="80"/>
      <c r="K69" s="76"/>
      <c r="L69" s="81"/>
      <c r="M69" s="82"/>
      <c r="N69" s="83"/>
      <c r="O69" s="76"/>
      <c r="P69" s="82"/>
      <c r="Q69" s="82"/>
      <c r="R69" s="76"/>
      <c r="S69" s="82"/>
      <c r="T69" s="103"/>
      <c r="U69" s="152"/>
      <c r="V69" s="149"/>
      <c r="W69" s="18"/>
      <c r="X69" s="18"/>
      <c r="Y69" s="18"/>
      <c r="Z69" s="18"/>
      <c r="AA69" s="18"/>
      <c r="AB69" s="18"/>
      <c r="AC69" s="18"/>
      <c r="AD69" s="18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6"/>
    </row>
    <row r="70" spans="1:43" ht="15.75">
      <c r="A70" s="65"/>
      <c r="B70" s="86">
        <f>COUNTA(B27:B67)</f>
        <v>0</v>
      </c>
      <c r="C70" s="62"/>
      <c r="D70" s="74"/>
      <c r="E70" s="75"/>
      <c r="F70" s="75"/>
      <c r="G70" s="75"/>
      <c r="H70" s="75"/>
      <c r="I70" s="75"/>
      <c r="J70" s="74"/>
      <c r="K70" s="75"/>
      <c r="L70" s="64"/>
      <c r="M70" s="63"/>
      <c r="N70" s="73"/>
      <c r="O70" s="75"/>
      <c r="P70" s="63"/>
      <c r="Q70" s="63"/>
      <c r="R70" s="75"/>
      <c r="S70" s="63"/>
      <c r="T70" s="104"/>
      <c r="U70" s="153"/>
      <c r="V70" s="150"/>
      <c r="W70" s="18"/>
      <c r="X70" s="18"/>
      <c r="Y70" s="18"/>
      <c r="Z70" s="18"/>
      <c r="AA70" s="18"/>
      <c r="AB70" s="18"/>
      <c r="AC70" s="18"/>
      <c r="AD70" s="18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16"/>
    </row>
    <row r="71" spans="1:43" ht="15.75">
      <c r="A71" s="65"/>
      <c r="B71" s="62"/>
      <c r="C71" s="86">
        <f>SUM(B69:B70)</f>
        <v>0</v>
      </c>
      <c r="D71" s="74"/>
      <c r="E71" s="75"/>
      <c r="F71" s="75"/>
      <c r="G71" s="75"/>
      <c r="H71" s="75"/>
      <c r="I71" s="75"/>
      <c r="J71" s="74"/>
      <c r="K71" s="75"/>
      <c r="L71" s="64"/>
      <c r="M71" s="63"/>
      <c r="N71" s="73"/>
      <c r="O71" s="75"/>
      <c r="P71" s="63"/>
      <c r="Q71" s="63"/>
      <c r="R71" s="75"/>
      <c r="S71" s="63"/>
      <c r="T71" s="104"/>
      <c r="U71" s="153"/>
      <c r="V71" s="150"/>
      <c r="W71" s="18"/>
      <c r="X71" s="18"/>
      <c r="Y71" s="18"/>
      <c r="Z71" s="18"/>
      <c r="AA71" s="18"/>
      <c r="AB71" s="18"/>
      <c r="AC71" s="18"/>
      <c r="AD71" s="18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16"/>
    </row>
    <row r="72" spans="1:43" ht="15.75">
      <c r="A72" s="65"/>
      <c r="B72" s="62"/>
      <c r="C72" s="62"/>
      <c r="D72" s="74"/>
      <c r="E72" s="75"/>
      <c r="F72" s="75"/>
      <c r="G72" s="75"/>
      <c r="H72" s="75"/>
      <c r="I72" s="75"/>
      <c r="J72" s="74"/>
      <c r="K72" s="75"/>
      <c r="L72" s="64"/>
      <c r="M72" s="63"/>
      <c r="N72" s="73"/>
      <c r="O72" s="75"/>
      <c r="P72" s="63"/>
      <c r="Q72" s="63"/>
      <c r="R72" s="75"/>
      <c r="S72" s="63"/>
      <c r="T72" s="104"/>
      <c r="U72" s="153"/>
      <c r="V72" s="150"/>
      <c r="W72" s="18"/>
      <c r="X72" s="18"/>
      <c r="Y72" s="18"/>
      <c r="Z72" s="18"/>
      <c r="AA72" s="18"/>
      <c r="AB72" s="18"/>
      <c r="AC72" s="18"/>
      <c r="AD72" s="18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16"/>
    </row>
    <row r="73" spans="1:43" ht="16.5" thickBot="1">
      <c r="A73" s="84"/>
      <c r="B73" s="85"/>
      <c r="C73" s="85"/>
      <c r="D73" s="87"/>
      <c r="E73" s="88"/>
      <c r="F73" s="88"/>
      <c r="G73" s="88"/>
      <c r="H73" s="88"/>
      <c r="I73" s="88"/>
      <c r="J73" s="87"/>
      <c r="K73" s="88"/>
      <c r="L73" s="92"/>
      <c r="M73" s="89"/>
      <c r="N73" s="90"/>
      <c r="O73" s="88"/>
      <c r="P73" s="89"/>
      <c r="Q73" s="89"/>
      <c r="R73" s="88"/>
      <c r="S73" s="89"/>
      <c r="T73" s="105"/>
      <c r="U73" s="154"/>
      <c r="V73" s="151"/>
      <c r="W73" s="18"/>
      <c r="X73" s="18"/>
      <c r="Y73" s="18"/>
      <c r="Z73" s="18"/>
      <c r="AA73" s="18"/>
      <c r="AB73" s="18"/>
      <c r="AC73" s="18"/>
      <c r="AD73" s="18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16"/>
    </row>
    <row r="74" spans="1:43" s="48" customFormat="1" ht="34.5" customHeight="1" thickBot="1">
      <c r="A74" s="200" t="s">
        <v>26</v>
      </c>
      <c r="B74" s="201"/>
      <c r="C74" s="201"/>
      <c r="D74" s="134">
        <f aca="true" t="shared" si="8" ref="D74:T74">D25+D68</f>
        <v>156.83958333333328</v>
      </c>
      <c r="E74" s="135">
        <f t="shared" si="8"/>
        <v>34311.89000000001</v>
      </c>
      <c r="F74" s="134">
        <f t="shared" si="8"/>
        <v>0</v>
      </c>
      <c r="G74" s="135">
        <f t="shared" si="8"/>
        <v>0</v>
      </c>
      <c r="H74" s="134">
        <f t="shared" si="8"/>
        <v>0</v>
      </c>
      <c r="I74" s="135">
        <f t="shared" si="8"/>
        <v>0</v>
      </c>
      <c r="J74" s="134">
        <f t="shared" si="8"/>
        <v>2.363888888888889</v>
      </c>
      <c r="K74" s="135">
        <f t="shared" si="8"/>
        <v>375.32000000000005</v>
      </c>
      <c r="L74" s="134">
        <f t="shared" si="8"/>
        <v>0</v>
      </c>
      <c r="M74" s="135">
        <f t="shared" si="8"/>
        <v>0</v>
      </c>
      <c r="N74" s="134">
        <f t="shared" si="8"/>
        <v>159.2034722222222</v>
      </c>
      <c r="O74" s="136">
        <f>O25+O68</f>
        <v>34687.21000000001</v>
      </c>
      <c r="P74" s="180">
        <f t="shared" si="8"/>
        <v>0</v>
      </c>
      <c r="Q74" s="180">
        <f t="shared" si="8"/>
        <v>204.75</v>
      </c>
      <c r="R74" s="136">
        <f t="shared" si="8"/>
        <v>8.4</v>
      </c>
      <c r="S74" s="136">
        <f t="shared" si="8"/>
        <v>377.65999999999997</v>
      </c>
      <c r="T74" s="136">
        <f t="shared" si="8"/>
        <v>73.5</v>
      </c>
      <c r="U74" s="133">
        <f>U25+U68</f>
        <v>35351.52</v>
      </c>
      <c r="V74" s="135"/>
      <c r="W74" s="5"/>
      <c r="X74" s="5"/>
      <c r="Y74" s="27"/>
      <c r="Z74" s="28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1"/>
    </row>
    <row r="75" spans="1:43" s="11" customFormat="1" ht="20.25" customHeight="1">
      <c r="A75" s="48"/>
      <c r="B75" s="45"/>
      <c r="C75" s="24" t="s">
        <v>6</v>
      </c>
      <c r="D75" s="50"/>
      <c r="E75" s="53"/>
      <c r="F75" s="53"/>
      <c r="G75" s="53"/>
      <c r="H75" s="53"/>
      <c r="I75" s="53"/>
      <c r="J75" s="25"/>
      <c r="K75" s="33"/>
      <c r="L75" s="25"/>
      <c r="M75" s="33"/>
      <c r="N75" s="25"/>
      <c r="O75" s="33">
        <v>0</v>
      </c>
      <c r="P75" s="33"/>
      <c r="Q75" s="33"/>
      <c r="R75" s="33"/>
      <c r="S75" s="33"/>
      <c r="T75" s="33"/>
      <c r="U75" s="77"/>
      <c r="V75" s="33"/>
      <c r="W75" s="2"/>
      <c r="X75" s="2"/>
      <c r="Y75" s="2"/>
      <c r="Z75" s="30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s="11" customFormat="1" ht="12.75">
      <c r="A76" s="48"/>
      <c r="B76" s="45"/>
      <c r="C76" s="24"/>
      <c r="D76" s="50"/>
      <c r="E76" s="53"/>
      <c r="F76" s="53"/>
      <c r="G76" s="53"/>
      <c r="H76" s="53"/>
      <c r="I76" s="53"/>
      <c r="J76" s="25"/>
      <c r="K76" s="33"/>
      <c r="L76" s="25"/>
      <c r="M76" s="33"/>
      <c r="N76" s="15"/>
      <c r="O76" s="33"/>
      <c r="P76" s="33"/>
      <c r="Q76" s="33"/>
      <c r="R76" s="33"/>
      <c r="S76" s="33"/>
      <c r="T76" s="33"/>
      <c r="U76" s="43"/>
      <c r="V76" s="2"/>
      <c r="W76" s="2"/>
      <c r="X76" s="2"/>
      <c r="Y76" s="2"/>
      <c r="Z76" s="30"/>
      <c r="AA76" s="2"/>
      <c r="AB76" s="19"/>
      <c r="AE76" s="20"/>
      <c r="AF76" s="34"/>
      <c r="AH76" s="34"/>
      <c r="AI76" s="34"/>
      <c r="AJ76" s="34"/>
      <c r="AK76" s="34"/>
      <c r="AL76" s="34"/>
      <c r="AM76" s="34"/>
      <c r="AN76" s="34"/>
      <c r="AO76" s="34"/>
      <c r="AP76" s="34"/>
      <c r="AQ76" s="2"/>
    </row>
    <row r="77" spans="1:43" s="11" customFormat="1" ht="15.75" thickBot="1">
      <c r="A77" s="48"/>
      <c r="B77" s="45"/>
      <c r="C77" s="24"/>
      <c r="D77" s="50"/>
      <c r="E77" s="53"/>
      <c r="F77" s="53"/>
      <c r="G77" s="53"/>
      <c r="H77" s="53"/>
      <c r="I77" s="53"/>
      <c r="J77" s="25"/>
      <c r="K77" s="33"/>
      <c r="L77" s="25"/>
      <c r="M77" s="33"/>
      <c r="N77" s="15"/>
      <c r="O77" s="33"/>
      <c r="P77" s="33"/>
      <c r="Q77" s="33"/>
      <c r="R77" s="33"/>
      <c r="S77" s="33"/>
      <c r="T77" s="33"/>
      <c r="U77" s="43"/>
      <c r="V77" s="27"/>
      <c r="W77" s="27"/>
      <c r="X77" s="27"/>
      <c r="Y77" s="3"/>
      <c r="Z77" s="21"/>
      <c r="AA77" s="2"/>
      <c r="AB77" s="2"/>
      <c r="AC77" s="2"/>
      <c r="AD77" s="2"/>
      <c r="AF77" s="34"/>
      <c r="AL77" s="1"/>
      <c r="AM77" s="1"/>
      <c r="AN77" s="1"/>
      <c r="AO77" s="1"/>
      <c r="AP77" s="1"/>
      <c r="AQ77" s="2"/>
    </row>
    <row r="78" spans="2:42" ht="16.5" thickBot="1">
      <c r="B78" s="45"/>
      <c r="J78" s="25"/>
      <c r="K78" s="33"/>
      <c r="L78" s="25"/>
      <c r="M78" s="33"/>
      <c r="O78" s="37" t="s">
        <v>4</v>
      </c>
      <c r="P78" s="181"/>
      <c r="Q78" s="181"/>
      <c r="R78" s="67" t="s">
        <v>17</v>
      </c>
      <c r="S78" s="66" t="s">
        <v>18</v>
      </c>
      <c r="T78" s="43"/>
      <c r="U78" s="3"/>
      <c r="V78" s="3"/>
      <c r="W78" s="3"/>
      <c r="X78" s="3"/>
      <c r="Y78" s="22"/>
      <c r="Z78" s="6"/>
      <c r="AA78" s="23"/>
      <c r="AB78" s="23"/>
      <c r="AC78" s="23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5" s="11" customFormat="1" ht="14.25">
      <c r="A79" s="48"/>
      <c r="B79" s="45"/>
      <c r="J79" s="25"/>
      <c r="K79" s="33"/>
      <c r="L79" s="25"/>
      <c r="M79" s="33"/>
      <c r="N79" s="15"/>
      <c r="O79" s="35"/>
      <c r="P79" s="1"/>
      <c r="Q79" s="1"/>
      <c r="R79" s="112"/>
      <c r="S79" s="72" t="s">
        <v>8</v>
      </c>
      <c r="T79" s="43"/>
      <c r="U79" s="3"/>
      <c r="V79" s="3"/>
      <c r="W79" s="3"/>
      <c r="X79" s="3"/>
      <c r="Y79" s="22"/>
      <c r="Z79" s="2"/>
      <c r="AA79" s="23"/>
      <c r="AB79" s="23"/>
      <c r="AC79" s="23"/>
      <c r="AD79" s="1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>SUM(AE79:AP79)</f>
        <v>0</v>
      </c>
      <c r="AS79" s="60"/>
    </row>
    <row r="80" spans="1:41" s="11" customFormat="1" ht="14.25">
      <c r="A80" s="48"/>
      <c r="B80" s="45"/>
      <c r="J80" s="25"/>
      <c r="K80" s="33"/>
      <c r="L80" s="25"/>
      <c r="M80" s="33"/>
      <c r="N80" s="15"/>
      <c r="O80" s="35" t="s">
        <v>3</v>
      </c>
      <c r="P80" s="1"/>
      <c r="Q80" s="1"/>
      <c r="R80" s="68">
        <f>D74</f>
        <v>156.83958333333328</v>
      </c>
      <c r="S80" s="61">
        <f>E74</f>
        <v>34311.89000000001</v>
      </c>
      <c r="T80" s="43"/>
      <c r="U80" s="3"/>
      <c r="V80" s="3"/>
      <c r="W80" s="3"/>
      <c r="X80" s="3"/>
      <c r="Y80" s="22"/>
      <c r="Z80" s="2"/>
      <c r="AA80" s="25"/>
      <c r="AB80" s="25"/>
      <c r="AC80" s="25"/>
      <c r="AD80" s="1"/>
      <c r="AE80" s="2"/>
      <c r="AF80" s="2"/>
      <c r="AG80" s="2"/>
      <c r="AH80" s="1"/>
      <c r="AI80" s="2"/>
      <c r="AJ80" s="2"/>
      <c r="AO80" s="2"/>
    </row>
    <row r="81" spans="1:41" s="11" customFormat="1" ht="14.25">
      <c r="A81" s="48"/>
      <c r="B81" s="45"/>
      <c r="J81" s="25"/>
      <c r="K81" s="33"/>
      <c r="L81" s="25"/>
      <c r="M81" s="33"/>
      <c r="N81" s="15"/>
      <c r="O81" s="35" t="s">
        <v>36</v>
      </c>
      <c r="P81" s="1"/>
      <c r="Q81" s="1"/>
      <c r="R81" s="68">
        <f>F74</f>
        <v>0</v>
      </c>
      <c r="S81" s="61">
        <f>G74</f>
        <v>0</v>
      </c>
      <c r="T81" s="43"/>
      <c r="U81" s="3"/>
      <c r="V81" s="3"/>
      <c r="W81" s="3"/>
      <c r="X81" s="3"/>
      <c r="Y81" s="22"/>
      <c r="Z81" s="2"/>
      <c r="AA81" s="25"/>
      <c r="AB81" s="25"/>
      <c r="AC81" s="25"/>
      <c r="AD81" s="1"/>
      <c r="AE81" s="2"/>
      <c r="AF81" s="2"/>
      <c r="AG81" s="2"/>
      <c r="AH81" s="1"/>
      <c r="AI81" s="2"/>
      <c r="AJ81" s="2"/>
      <c r="AO81" s="2"/>
    </row>
    <row r="82" spans="1:41" s="11" customFormat="1" ht="14.25">
      <c r="A82" s="48"/>
      <c r="B82" s="45"/>
      <c r="J82" s="25"/>
      <c r="K82" s="33"/>
      <c r="L82" s="25"/>
      <c r="M82" s="33"/>
      <c r="N82" s="15"/>
      <c r="O82" s="35" t="s">
        <v>37</v>
      </c>
      <c r="P82" s="1"/>
      <c r="Q82" s="1"/>
      <c r="R82" s="68"/>
      <c r="S82" s="61"/>
      <c r="T82" s="43"/>
      <c r="U82" s="3"/>
      <c r="V82" s="3"/>
      <c r="W82" s="3"/>
      <c r="X82" s="3"/>
      <c r="Y82" s="22"/>
      <c r="Z82" s="2"/>
      <c r="AA82" s="25"/>
      <c r="AB82" s="25"/>
      <c r="AC82" s="25"/>
      <c r="AD82" s="1"/>
      <c r="AE82" s="2"/>
      <c r="AF82" s="2"/>
      <c r="AG82" s="2"/>
      <c r="AH82" s="1"/>
      <c r="AI82" s="2"/>
      <c r="AJ82" s="2"/>
      <c r="AO82" s="2"/>
    </row>
    <row r="83" spans="1:41" s="11" customFormat="1" ht="14.25">
      <c r="A83" s="48"/>
      <c r="B83" s="45"/>
      <c r="J83" s="25"/>
      <c r="K83" s="33"/>
      <c r="L83" s="25"/>
      <c r="M83" s="33"/>
      <c r="N83" s="15"/>
      <c r="O83" s="35" t="s">
        <v>38</v>
      </c>
      <c r="P83" s="1"/>
      <c r="Q83" s="1"/>
      <c r="R83" s="68">
        <f>J74</f>
        <v>2.363888888888889</v>
      </c>
      <c r="S83" s="61">
        <f>K74</f>
        <v>375.32000000000005</v>
      </c>
      <c r="T83" s="43"/>
      <c r="U83" s="3"/>
      <c r="V83" s="3"/>
      <c r="W83" s="3"/>
      <c r="X83" s="3"/>
      <c r="Y83" s="22"/>
      <c r="Z83" s="2"/>
      <c r="AA83" s="25"/>
      <c r="AB83" s="25"/>
      <c r="AC83" s="25"/>
      <c r="AD83" s="1"/>
      <c r="AE83" s="2"/>
      <c r="AF83" s="2"/>
      <c r="AG83" s="2"/>
      <c r="AH83" s="1"/>
      <c r="AI83" s="2"/>
      <c r="AJ83" s="2"/>
      <c r="AO83" s="2"/>
    </row>
    <row r="84" spans="1:41" s="11" customFormat="1" ht="14.25">
      <c r="A84" s="48"/>
      <c r="B84" s="45"/>
      <c r="J84" s="25"/>
      <c r="K84" s="33"/>
      <c r="L84" s="25"/>
      <c r="M84" s="33"/>
      <c r="N84" s="15"/>
      <c r="O84" s="35" t="s">
        <v>5</v>
      </c>
      <c r="P84" s="1"/>
      <c r="Q84" s="1"/>
      <c r="R84" s="68">
        <f>L74</f>
        <v>0</v>
      </c>
      <c r="S84" s="61">
        <f>M74</f>
        <v>0</v>
      </c>
      <c r="T84" s="43"/>
      <c r="U84" s="3"/>
      <c r="V84" s="3"/>
      <c r="W84" s="3"/>
      <c r="X84" s="3"/>
      <c r="Y84" s="22"/>
      <c r="Z84" s="2"/>
      <c r="AA84" s="25"/>
      <c r="AB84" s="25"/>
      <c r="AC84" s="25"/>
      <c r="AD84" s="1"/>
      <c r="AE84" s="2"/>
      <c r="AF84" s="2"/>
      <c r="AG84" s="2"/>
      <c r="AH84" s="1"/>
      <c r="AI84" s="2"/>
      <c r="AJ84" s="2"/>
      <c r="AO84" s="2"/>
    </row>
    <row r="85" spans="1:41" s="11" customFormat="1" ht="14.25">
      <c r="A85" s="48"/>
      <c r="B85" s="45"/>
      <c r="J85" s="25"/>
      <c r="K85" s="33"/>
      <c r="L85" s="25"/>
      <c r="M85" s="33"/>
      <c r="N85" s="15"/>
      <c r="O85" s="35" t="s">
        <v>25</v>
      </c>
      <c r="P85" s="1"/>
      <c r="Q85" s="1"/>
      <c r="R85" s="68"/>
      <c r="S85" s="61">
        <f>Q68</f>
        <v>204.75</v>
      </c>
      <c r="T85" s="43"/>
      <c r="U85" s="3"/>
      <c r="V85" s="3"/>
      <c r="W85" s="3"/>
      <c r="X85" s="3"/>
      <c r="Y85" s="22"/>
      <c r="Z85" s="2"/>
      <c r="AA85" s="25"/>
      <c r="AB85" s="25"/>
      <c r="AC85" s="25"/>
      <c r="AD85" s="1"/>
      <c r="AE85" s="2"/>
      <c r="AF85" s="2"/>
      <c r="AG85" s="2"/>
      <c r="AH85" s="1"/>
      <c r="AI85" s="2"/>
      <c r="AJ85" s="2"/>
      <c r="AO85" s="2"/>
    </row>
    <row r="86" spans="1:41" s="11" customFormat="1" ht="14.25">
      <c r="A86" s="48"/>
      <c r="B86" s="45"/>
      <c r="J86" s="25"/>
      <c r="K86" s="33"/>
      <c r="L86" s="25"/>
      <c r="M86" s="33"/>
      <c r="N86" s="15"/>
      <c r="O86" s="35" t="s">
        <v>24</v>
      </c>
      <c r="P86" s="1"/>
      <c r="Q86" s="1"/>
      <c r="R86" s="68"/>
      <c r="S86" s="61">
        <f>R74</f>
        <v>8.4</v>
      </c>
      <c r="T86" s="43"/>
      <c r="U86" s="3"/>
      <c r="V86" s="3"/>
      <c r="W86" s="3"/>
      <c r="X86" s="3"/>
      <c r="Y86" s="22"/>
      <c r="Z86" s="2"/>
      <c r="AA86" s="25"/>
      <c r="AB86" s="25"/>
      <c r="AC86" s="25"/>
      <c r="AD86" s="1"/>
      <c r="AE86" s="2"/>
      <c r="AF86" s="2"/>
      <c r="AG86" s="2"/>
      <c r="AH86" s="1"/>
      <c r="AI86" s="2"/>
      <c r="AJ86" s="2"/>
      <c r="AO86" s="2"/>
    </row>
    <row r="87" spans="1:41" s="11" customFormat="1" ht="14.25">
      <c r="A87" s="48"/>
      <c r="B87" s="45"/>
      <c r="J87" s="25"/>
      <c r="K87" s="33"/>
      <c r="L87" s="25"/>
      <c r="M87" s="33"/>
      <c r="N87" s="15"/>
      <c r="O87" s="35" t="s">
        <v>11</v>
      </c>
      <c r="P87" s="1"/>
      <c r="Q87" s="1"/>
      <c r="R87" s="68"/>
      <c r="S87" s="61">
        <f>S74</f>
        <v>377.65999999999997</v>
      </c>
      <c r="T87" s="43"/>
      <c r="U87" s="3"/>
      <c r="V87" s="3"/>
      <c r="W87" s="3"/>
      <c r="X87" s="3"/>
      <c r="Y87" s="22"/>
      <c r="Z87" s="2"/>
      <c r="AA87" s="25"/>
      <c r="AB87" s="25"/>
      <c r="AC87" s="25"/>
      <c r="AD87" s="1"/>
      <c r="AE87" s="2"/>
      <c r="AF87" s="2"/>
      <c r="AG87" s="2"/>
      <c r="AH87" s="1"/>
      <c r="AI87" s="2"/>
      <c r="AJ87" s="2"/>
      <c r="AO87" s="2"/>
    </row>
    <row r="88" spans="1:41" s="11" customFormat="1" ht="14.25">
      <c r="A88" s="48"/>
      <c r="B88" s="45"/>
      <c r="J88" s="25">
        <f>SUM(R88:R89)</f>
        <v>0</v>
      </c>
      <c r="K88" s="33"/>
      <c r="L88" s="25"/>
      <c r="M88" s="33"/>
      <c r="N88" s="15"/>
      <c r="O88" s="35" t="s">
        <v>12</v>
      </c>
      <c r="P88" s="1"/>
      <c r="Q88" s="1"/>
      <c r="R88" s="68"/>
      <c r="S88" s="61">
        <f>T74</f>
        <v>73.5</v>
      </c>
      <c r="T88" s="43"/>
      <c r="U88" s="3"/>
      <c r="V88" s="3"/>
      <c r="W88" s="3"/>
      <c r="X88" s="3"/>
      <c r="Y88" s="22"/>
      <c r="Z88" s="2"/>
      <c r="AD88" s="2"/>
      <c r="AE88" s="2"/>
      <c r="AF88" s="2"/>
      <c r="AG88" s="2"/>
      <c r="AH88" s="2"/>
      <c r="AI88" s="2"/>
      <c r="AJ88" s="2"/>
      <c r="AO88" s="1"/>
    </row>
    <row r="89" spans="1:41" s="11" customFormat="1" ht="15">
      <c r="A89" s="48"/>
      <c r="B89" s="45"/>
      <c r="J89" s="25"/>
      <c r="K89" s="33"/>
      <c r="L89" s="25"/>
      <c r="M89" s="33"/>
      <c r="N89" s="15"/>
      <c r="O89" s="36"/>
      <c r="P89" s="27"/>
      <c r="Q89" s="27"/>
      <c r="R89" s="68"/>
      <c r="S89" s="61"/>
      <c r="T89" s="43"/>
      <c r="U89" s="3"/>
      <c r="V89" s="3"/>
      <c r="W89" s="3"/>
      <c r="X89" s="3"/>
      <c r="Y89" s="22"/>
      <c r="Z89" s="2"/>
      <c r="AD89" s="2"/>
      <c r="AE89" s="2"/>
      <c r="AF89" s="2"/>
      <c r="AG89" s="2"/>
      <c r="AH89" s="2"/>
      <c r="AI89" s="2"/>
      <c r="AJ89" s="2"/>
      <c r="AO89" s="1"/>
    </row>
    <row r="90" spans="1:41" s="11" customFormat="1" ht="15" thickBot="1">
      <c r="A90" s="48"/>
      <c r="B90" s="45"/>
      <c r="J90" s="25"/>
      <c r="K90" s="33"/>
      <c r="L90" s="25"/>
      <c r="M90" s="33"/>
      <c r="N90" s="15"/>
      <c r="O90" s="69" t="s">
        <v>19</v>
      </c>
      <c r="P90" s="182"/>
      <c r="Q90" s="182"/>
      <c r="R90" s="70">
        <f>R80-R84</f>
        <v>156.83958333333328</v>
      </c>
      <c r="S90" s="71">
        <f>SUM(S80:S89)</f>
        <v>35351.52000000001</v>
      </c>
      <c r="T90" s="43"/>
      <c r="U90" s="3"/>
      <c r="V90" s="3"/>
      <c r="W90" s="3"/>
      <c r="X90" s="3"/>
      <c r="Y90" s="22"/>
      <c r="Z90" s="2"/>
      <c r="AD90" s="2"/>
      <c r="AE90" s="2"/>
      <c r="AF90" s="2"/>
      <c r="AG90" s="2"/>
      <c r="AH90" s="2"/>
      <c r="AI90" s="2"/>
      <c r="AJ90" s="2"/>
      <c r="AO90" s="1"/>
    </row>
    <row r="91" spans="1:45" s="11" customFormat="1" ht="15" thickTop="1">
      <c r="A91" s="48"/>
      <c r="B91" s="45"/>
      <c r="C91" s="24"/>
      <c r="D91" s="50"/>
      <c r="E91" s="53"/>
      <c r="F91" s="53"/>
      <c r="G91" s="53"/>
      <c r="H91" s="53"/>
      <c r="I91" s="53"/>
      <c r="J91" s="25"/>
      <c r="K91" s="33"/>
      <c r="L91" s="25"/>
      <c r="M91" s="33"/>
      <c r="N91" s="15"/>
      <c r="O91" s="33"/>
      <c r="P91" s="33"/>
      <c r="Q91" s="33"/>
      <c r="R91" s="33"/>
      <c r="S91" s="33"/>
      <c r="T91" s="43"/>
      <c r="U91" s="3"/>
      <c r="V91" s="3"/>
      <c r="W91" s="3"/>
      <c r="X91" s="3"/>
      <c r="Y91" s="22"/>
      <c r="Z91" s="2"/>
      <c r="AB91" s="26"/>
      <c r="AC91" s="26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>SUM(AE91:AN91)</f>
        <v>0</v>
      </c>
      <c r="AS91" s="2">
        <f>AI74-X75</f>
        <v>0</v>
      </c>
    </row>
    <row r="92" spans="1:41" s="11" customFormat="1" ht="15">
      <c r="A92" s="48"/>
      <c r="B92" s="45"/>
      <c r="C92" s="27"/>
      <c r="D92" s="57"/>
      <c r="E92" s="58"/>
      <c r="F92" s="58"/>
      <c r="G92" s="58"/>
      <c r="H92" s="58"/>
      <c r="I92" s="58"/>
      <c r="J92" s="21"/>
      <c r="K92" s="59"/>
      <c r="L92" s="21"/>
      <c r="M92" s="59"/>
      <c r="N92" s="15"/>
      <c r="O92" s="59"/>
      <c r="P92" s="59"/>
      <c r="Q92" s="59"/>
      <c r="R92" s="59"/>
      <c r="S92" s="59"/>
      <c r="T92" s="40"/>
      <c r="U92" s="27"/>
      <c r="V92" s="27"/>
      <c r="W92" s="27"/>
      <c r="X92" s="2"/>
      <c r="Y92" s="28"/>
      <c r="Z92" s="2"/>
      <c r="AN92" s="29"/>
      <c r="AO92" s="29"/>
    </row>
    <row r="93" spans="1:43" s="11" customFormat="1" ht="14.25">
      <c r="A93" s="48"/>
      <c r="B93" s="45"/>
      <c r="C93" s="24"/>
      <c r="D93" s="50"/>
      <c r="E93" s="53"/>
      <c r="F93" s="53"/>
      <c r="G93" s="53"/>
      <c r="H93" s="53"/>
      <c r="I93" s="53"/>
      <c r="J93" s="25"/>
      <c r="K93" s="33"/>
      <c r="L93" s="25"/>
      <c r="M93" s="33"/>
      <c r="N93" s="15"/>
      <c r="O93" s="33"/>
      <c r="P93" s="33"/>
      <c r="Q93" s="33"/>
      <c r="R93" s="33"/>
      <c r="S93" s="33"/>
      <c r="T93" s="33"/>
      <c r="U93" s="43"/>
      <c r="V93" s="2"/>
      <c r="W93" s="2"/>
      <c r="X93" s="3"/>
      <c r="Y93" s="2"/>
      <c r="Z93" s="30"/>
      <c r="AA93" s="2"/>
      <c r="AO93" s="2"/>
      <c r="AP93" s="2"/>
      <c r="AQ93" s="2"/>
    </row>
    <row r="94" spans="2:42" ht="15">
      <c r="B94" s="46"/>
      <c r="C94" s="24"/>
      <c r="D94" s="50"/>
      <c r="E94" s="53"/>
      <c r="F94" s="53"/>
      <c r="G94" s="53"/>
      <c r="H94" s="53"/>
      <c r="I94" s="53"/>
      <c r="J94" s="25"/>
      <c r="K94" s="33"/>
      <c r="L94" s="25"/>
      <c r="M94" s="33"/>
      <c r="O94" s="33"/>
      <c r="P94" s="33"/>
      <c r="Q94" s="33"/>
      <c r="R94" s="33"/>
      <c r="S94" s="33"/>
      <c r="T94" s="33"/>
      <c r="U94" s="43"/>
      <c r="V94" s="27"/>
      <c r="W94" s="27"/>
      <c r="X94" s="27"/>
      <c r="Y94" s="1"/>
      <c r="Z94" s="28"/>
      <c r="AA94" s="6"/>
      <c r="AC94" s="11"/>
      <c r="AD94" s="11"/>
      <c r="AN94" s="11"/>
      <c r="AO94" s="1"/>
      <c r="AP94" s="1"/>
    </row>
    <row r="95" spans="2:42" ht="12.75">
      <c r="B95" s="47"/>
      <c r="C95" s="48"/>
      <c r="D95" s="50"/>
      <c r="E95" s="53"/>
      <c r="F95" s="53"/>
      <c r="G95" s="53"/>
      <c r="H95" s="53"/>
      <c r="I95" s="53"/>
      <c r="J95" s="25"/>
      <c r="K95" s="33"/>
      <c r="L95" s="25"/>
      <c r="M95" s="33"/>
      <c r="O95" s="33"/>
      <c r="P95" s="33"/>
      <c r="Q95" s="33"/>
      <c r="R95" s="33"/>
      <c r="S95" s="33"/>
      <c r="T95" s="33"/>
      <c r="U95" s="43"/>
      <c r="V95" s="11"/>
      <c r="W95" s="11"/>
      <c r="X95" s="11"/>
      <c r="Y95" s="11"/>
      <c r="Z95" s="11"/>
      <c r="AO95" s="11"/>
      <c r="AP95" s="11"/>
    </row>
    <row r="96" spans="2:42" ht="12.75">
      <c r="B96" s="47"/>
      <c r="C96" s="48"/>
      <c r="D96" s="50"/>
      <c r="E96" s="53"/>
      <c r="F96" s="53"/>
      <c r="G96" s="53"/>
      <c r="H96" s="53"/>
      <c r="I96" s="53"/>
      <c r="J96" s="25"/>
      <c r="K96" s="33"/>
      <c r="L96" s="25"/>
      <c r="M96" s="33"/>
      <c r="O96" s="33"/>
      <c r="P96" s="33"/>
      <c r="Q96" s="33"/>
      <c r="R96" s="33"/>
      <c r="S96" s="33"/>
      <c r="T96" s="33"/>
      <c r="U96" s="43"/>
      <c r="V96" s="11"/>
      <c r="W96" s="11"/>
      <c r="X96" s="11"/>
      <c r="Y96" s="11"/>
      <c r="Z96" s="11"/>
      <c r="AO96" s="11"/>
      <c r="AP96" s="11"/>
    </row>
    <row r="97" ht="12.75">
      <c r="X97" s="31"/>
    </row>
    <row r="100" spans="34:37" ht="12.75">
      <c r="AH100" s="32"/>
      <c r="AI100" s="32"/>
      <c r="AJ100" s="32"/>
      <c r="AK100" s="32"/>
    </row>
  </sheetData>
  <sheetProtection/>
  <mergeCells count="10">
    <mergeCell ref="A1:V1"/>
    <mergeCell ref="A68:C68"/>
    <mergeCell ref="A74:C74"/>
    <mergeCell ref="A8:T8"/>
    <mergeCell ref="A26:T26"/>
    <mergeCell ref="A25:C25"/>
    <mergeCell ref="A5:C5"/>
    <mergeCell ref="N5:O5"/>
    <mergeCell ref="P5:V5"/>
    <mergeCell ref="D5:M5"/>
  </mergeCells>
  <printOptions horizontalCentered="1"/>
  <pageMargins left="0.15748031496062992" right="0.15748031496062992" top="0.7086614173228347" bottom="0.3937007874015748" header="0.2362204724409449" footer="0"/>
  <pageSetup fitToHeight="1" fitToWidth="1" horizontalDpi="600" verticalDpi="600" orientation="landscape" paperSize="8" scale="40" r:id="rId1"/>
  <headerFooter alignWithMargins="0">
    <oddHeader>&amp;C&amp;"Arial,Bold"&amp;48MONTHLY SALARIES FOR CARE SUPPORT WOKERS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Isaacs</dc:creator>
  <cp:keywords/>
  <dc:description/>
  <cp:lastModifiedBy>Audrey</cp:lastModifiedBy>
  <cp:lastPrinted>2012-07-12T13:19:57Z</cp:lastPrinted>
  <dcterms:created xsi:type="dcterms:W3CDTF">1999-07-27T10:17:41Z</dcterms:created>
  <dcterms:modified xsi:type="dcterms:W3CDTF">2012-07-12T13:20:36Z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0x01010089CB574A01E78741B06D92128D36A63900BFCC379EAEB72547B0267CCCAB831D8C</vt:lpwstr>
  </property>
</Properties>
</file>